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1_郡市対抗競技\05.　参加申込書\02_秋季\"/>
    </mc:Choice>
  </mc:AlternateContent>
  <xr:revisionPtr revIDLastSave="0" documentId="8_{46C97EB3-E040-4351-9B04-9192B299CFC4}" xr6:coauthVersionLast="47" xr6:coauthVersionMax="47" xr10:uidLastSave="{00000000-0000-0000-0000-000000000000}"/>
  <workbookProtection workbookAlgorithmName="SHA-512" workbookHashValue="JARcw5Q4a4F9If/5VZ13ZFPdefJXvLVDXHupHZVSZxzho/BR1fzPJaZ+jIxCWyfB+22A9nNd7rM0n4UGOgeJ1w==" workbookSaltValue="am2W0kXyDKEadUXkhZQpfw==" workbookSpinCount="100000" lockStructure="1"/>
  <bookViews>
    <workbookView xWindow="-28920" yWindow="-2070" windowWidth="29040" windowHeight="15720" tabRatio="932" activeTab="8" xr2:uid="{00000000-000D-0000-FFFF-FFFF00000000}"/>
  </bookViews>
  <sheets>
    <sheet name="Facesheet" sheetId="64" r:id="rId1"/>
    <sheet name="各番号（変更不可）" sheetId="18" state="hidden" r:id="rId2"/>
    <sheet name="作成及び申込要領" sheetId="59" r:id="rId3"/>
    <sheet name="①役員名簿" sheetId="60" r:id="rId4"/>
    <sheet name="②参加人員" sheetId="61" r:id="rId5"/>
    <sheet name="③参加料内訳" sheetId="62" r:id="rId6"/>
    <sheet name="年齢基準" sheetId="70" state="hidden" r:id="rId7"/>
    <sheet name="陸上ドロップダウン" sheetId="66" state="hidden" r:id="rId8"/>
    <sheet name="1.陸上" sheetId="65" r:id="rId9"/>
    <sheet name="2.バスケ" sheetId="11" r:id="rId10"/>
    <sheet name="3.バレー" sheetId="20" r:id="rId11"/>
    <sheet name="4.ソフトテニス" sheetId="25" r:id="rId12"/>
    <sheet name="5.卓球" sheetId="27" r:id="rId13"/>
    <sheet name="6.バド" sheetId="29" r:id="rId14"/>
    <sheet name="バド　壮年名簿" sheetId="69" state="hidden" r:id="rId15"/>
    <sheet name="7.柔道" sheetId="30" r:id="rId16"/>
    <sheet name="8.剣道" sheetId="31" r:id="rId17"/>
    <sheet name="9.弓道" sheetId="46" r:id="rId18"/>
    <sheet name="相撲　名簿" sheetId="68" state="hidden" r:id="rId19"/>
    <sheet name="10.相撲" sheetId="50" r:id="rId20"/>
    <sheet name="11.ソフトボール" sheetId="49" r:id="rId21"/>
    <sheet name="12.空手道" sheetId="53" r:id="rId22"/>
    <sheet name="空手　名簿" sheetId="67" state="hidden" r:id="rId23"/>
    <sheet name="13.テニス" sheetId="56" r:id="rId24"/>
  </sheets>
  <definedNames>
    <definedName name="_xlnm.Print_Area" localSheetId="8">'1.陸上'!$A$1:$O$71</definedName>
    <definedName name="_xlnm.Print_Area" localSheetId="19">'10.相撲'!$A$1:$G$52</definedName>
    <definedName name="_xlnm.Print_Area" localSheetId="20">'11.ソフトボール'!$A$1:$F$27</definedName>
    <definedName name="_xlnm.Print_Area" localSheetId="21">'12.空手道'!$A$1:$H$107</definedName>
    <definedName name="_xlnm.Print_Area" localSheetId="23">'13.テニス'!$A$1:$F$18</definedName>
    <definedName name="_xlnm.Print_Area" localSheetId="3">①役員名簿!$A$1:$D$26</definedName>
    <definedName name="_xlnm.Print_Area" localSheetId="9">'2.バスケ'!$A$1:$H$83</definedName>
    <definedName name="_xlnm.Print_Area" localSheetId="4">②参加人員!$A$1:$AA$54</definedName>
    <definedName name="_xlnm.Print_Area" localSheetId="10">'3.バレー'!$A$1:$H$115</definedName>
    <definedName name="_xlnm.Print_Area" localSheetId="5">③参加料内訳!$A$1:$V$31</definedName>
    <definedName name="_xlnm.Print_Area" localSheetId="11">'4.ソフトテニス'!$A$1:$F$70</definedName>
    <definedName name="_xlnm.Print_Area" localSheetId="12">'5.卓球'!$A$1:$H$43</definedName>
    <definedName name="_xlnm.Print_Area" localSheetId="13">'6.バド'!$A$1:$F$81</definedName>
    <definedName name="_xlnm.Print_Area" localSheetId="15">'7.柔道'!$A$1:$I$71</definedName>
    <definedName name="_xlnm.Print_Area" localSheetId="16">'8.剣道'!$A$1:$G$44</definedName>
    <definedName name="_xlnm.Print_Area" localSheetId="17">'9.弓道'!$A$1:$G$35</definedName>
    <definedName name="_xlnm.Print_Area" localSheetId="0">Facesheet!$A$1:$B$6</definedName>
    <definedName name="_xlnm.Print_Area" localSheetId="2">作成及び申込要領!$A$1:$Y$45</definedName>
    <definedName name="一般女">陸上ドロップダウン!$L$6</definedName>
    <definedName name="一般女子">陸上ドロップダウン!$C$6:$C$9</definedName>
    <definedName name="一般男">陸上ドロップダウン!$L$5</definedName>
    <definedName name="一般男子">陸上ドロップダウン!$B$6:$B$9</definedName>
    <definedName name="空リスト">陸上ドロップダウン!$M$5</definedName>
    <definedName name="女35以下">陸上ドロップダウン!$J$5:$J$6</definedName>
    <definedName name="青年女子">陸上ドロップダウン!$E$6:$E$11</definedName>
    <definedName name="青年男子">陸上ドロップダウン!$D$6:$D$12</definedName>
    <definedName name="壮年女">陸上ドロップダウン!$K$6</definedName>
    <definedName name="壮年女子">陸上ドロップダウン!$G$6:$G$33</definedName>
    <definedName name="壮年男">陸上ドロップダウン!$K$5</definedName>
    <definedName name="壮年男子">陸上ドロップダウン!$F$6:$F$33</definedName>
    <definedName name="男35以下">陸上ドロップダウン!$I$5:$I$6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5" l="1"/>
  <c r="H10" i="65"/>
  <c r="E70" i="30"/>
  <c r="E57" i="30"/>
  <c r="E47" i="30"/>
  <c r="E46" i="30"/>
  <c r="E30" i="30"/>
  <c r="E31" i="30"/>
  <c r="E15" i="30"/>
  <c r="E16" i="30"/>
  <c r="E35" i="27"/>
  <c r="E36" i="27"/>
  <c r="P47" i="61"/>
  <c r="P49" i="61"/>
  <c r="P48" i="61"/>
  <c r="P46" i="61"/>
  <c r="V24" i="61" a="1"/>
  <c r="V24" i="61" s="1"/>
  <c r="M24" i="61"/>
  <c r="P24" i="61"/>
  <c r="J27" i="70" l="1"/>
  <c r="J28" i="70"/>
  <c r="H70" i="65"/>
  <c r="L12" i="65"/>
  <c r="L13" i="65"/>
  <c r="L14" i="65"/>
  <c r="L15" i="65"/>
  <c r="L16" i="65"/>
  <c r="L17" i="65"/>
  <c r="L18" i="65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33" i="65"/>
  <c r="L34" i="65"/>
  <c r="L35" i="65"/>
  <c r="L36" i="65"/>
  <c r="L37" i="65"/>
  <c r="L38" i="65"/>
  <c r="L39" i="65"/>
  <c r="L40" i="65"/>
  <c r="L41" i="65"/>
  <c r="L42" i="65"/>
  <c r="L43" i="65"/>
  <c r="L44" i="65"/>
  <c r="L45" i="65"/>
  <c r="L46" i="65"/>
  <c r="L47" i="65"/>
  <c r="L48" i="65"/>
  <c r="L49" i="65"/>
  <c r="L50" i="65"/>
  <c r="L51" i="65"/>
  <c r="L52" i="65"/>
  <c r="L53" i="65"/>
  <c r="L54" i="65"/>
  <c r="L55" i="65"/>
  <c r="L56" i="65"/>
  <c r="L57" i="65"/>
  <c r="L58" i="65"/>
  <c r="L59" i="65"/>
  <c r="L60" i="65"/>
  <c r="L61" i="65"/>
  <c r="L62" i="65"/>
  <c r="L63" i="65"/>
  <c r="L64" i="65"/>
  <c r="L65" i="65"/>
  <c r="L66" i="65"/>
  <c r="L67" i="65"/>
  <c r="L68" i="65"/>
  <c r="L69" i="65"/>
  <c r="L70" i="65"/>
  <c r="L11" i="65"/>
  <c r="Q7" i="70"/>
  <c r="Q6" i="70"/>
  <c r="E55" i="30"/>
  <c r="E54" i="30"/>
  <c r="E69" i="30"/>
  <c r="E68" i="30"/>
  <c r="E67" i="30"/>
  <c r="E66" i="30"/>
  <c r="E56" i="30"/>
  <c r="E53" i="30"/>
  <c r="E45" i="30"/>
  <c r="E44" i="30"/>
  <c r="E43" i="30"/>
  <c r="E42" i="30"/>
  <c r="E41" i="30"/>
  <c r="E40" i="30"/>
  <c r="Q28" i="70"/>
  <c r="Q27" i="70"/>
  <c r="E31" i="31"/>
  <c r="M11" i="70"/>
  <c r="M12" i="70"/>
  <c r="Q24" i="70"/>
  <c r="Q20" i="70"/>
  <c r="Q21" i="70"/>
  <c r="Q22" i="70"/>
  <c r="Q23" i="70"/>
  <c r="E11" i="31"/>
  <c r="E12" i="31"/>
  <c r="E13" i="31"/>
  <c r="E14" i="31"/>
  <c r="M16" i="70"/>
  <c r="M17" i="70"/>
  <c r="M20" i="70"/>
  <c r="Q18" i="70"/>
  <c r="Q19" i="70"/>
  <c r="Q15" i="70"/>
  <c r="Q16" i="70"/>
  <c r="Q12" i="70"/>
  <c r="Q13" i="70"/>
  <c r="Q9" i="70"/>
  <c r="Q10" i="70"/>
  <c r="B5" i="27"/>
  <c r="E9" i="31"/>
  <c r="J22" i="70"/>
  <c r="J23" i="70"/>
  <c r="J24" i="70"/>
  <c r="J25" i="70"/>
  <c r="E25" i="27"/>
  <c r="E70" i="25"/>
  <c r="E69" i="25"/>
  <c r="E68" i="25"/>
  <c r="E67" i="25"/>
  <c r="E66" i="25"/>
  <c r="E65" i="25"/>
  <c r="E64" i="25"/>
  <c r="E63" i="25"/>
  <c r="E62" i="25"/>
  <c r="E57" i="25"/>
  <c r="E56" i="25"/>
  <c r="E55" i="25"/>
  <c r="E54" i="25"/>
  <c r="E53" i="25"/>
  <c r="E52" i="25"/>
  <c r="E51" i="25"/>
  <c r="E50" i="25"/>
  <c r="E49" i="25"/>
  <c r="E44" i="25"/>
  <c r="E43" i="25"/>
  <c r="E42" i="25"/>
  <c r="E41" i="25"/>
  <c r="E40" i="25"/>
  <c r="E39" i="25"/>
  <c r="E38" i="25"/>
  <c r="E37" i="25"/>
  <c r="E36" i="25"/>
  <c r="J19" i="70"/>
  <c r="J20" i="70"/>
  <c r="J21" i="70"/>
  <c r="J16" i="70"/>
  <c r="J17" i="70"/>
  <c r="J18" i="70"/>
  <c r="D30" i="50"/>
  <c r="D31" i="50"/>
  <c r="D32" i="50"/>
  <c r="D33" i="50"/>
  <c r="D34" i="5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D29" i="50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70" i="11"/>
  <c r="F71" i="11"/>
  <c r="F72" i="11"/>
  <c r="F73" i="11"/>
  <c r="F74" i="11"/>
  <c r="F75" i="11"/>
  <c r="F76" i="11"/>
  <c r="F77" i="11"/>
  <c r="F78" i="11"/>
  <c r="F79" i="11"/>
  <c r="F80" i="11"/>
  <c r="D23" i="53"/>
  <c r="D21" i="53"/>
  <c r="D22" i="53"/>
  <c r="E17" i="49" l="1"/>
  <c r="E37" i="27"/>
  <c r="E38" i="27"/>
  <c r="E39" i="27"/>
  <c r="E40" i="27"/>
  <c r="E41" i="27"/>
  <c r="E42" i="27"/>
  <c r="D37" i="29"/>
  <c r="D38" i="29"/>
  <c r="D39" i="29"/>
  <c r="D40" i="29"/>
  <c r="D41" i="29"/>
  <c r="D42" i="29"/>
  <c r="D49" i="29"/>
  <c r="D50" i="29"/>
  <c r="D51" i="29"/>
  <c r="D52" i="29"/>
  <c r="D53" i="29"/>
  <c r="D54" i="29"/>
  <c r="E12" i="56"/>
  <c r="E23" i="27"/>
  <c r="E24" i="27"/>
  <c r="E26" i="27"/>
  <c r="E27" i="27"/>
  <c r="E22" i="27"/>
  <c r="D28" i="50"/>
  <c r="M15" i="70"/>
  <c r="M14" i="70"/>
  <c r="J8" i="70"/>
  <c r="J9" i="70"/>
  <c r="J5" i="70"/>
  <c r="J6" i="70"/>
  <c r="J10" i="70"/>
  <c r="J11" i="70"/>
  <c r="J12" i="70"/>
  <c r="J14" i="70"/>
  <c r="J15" i="70"/>
  <c r="E10" i="49"/>
  <c r="D24" i="53"/>
  <c r="D11" i="53"/>
  <c r="D33" i="53"/>
  <c r="D34" i="53"/>
  <c r="D32" i="53"/>
  <c r="F54" i="20"/>
  <c r="F11" i="11"/>
  <c r="F9" i="11"/>
  <c r="H69" i="65"/>
  <c r="H11" i="65"/>
  <c r="D22" i="69"/>
  <c r="D23" i="69"/>
  <c r="D24" i="69"/>
  <c r="D25" i="69"/>
  <c r="D26" i="69"/>
  <c r="D27" i="69"/>
  <c r="D21" i="69"/>
  <c r="D14" i="69"/>
  <c r="D15" i="69"/>
  <c r="D16" i="69"/>
  <c r="D17" i="69"/>
  <c r="D18" i="69"/>
  <c r="D19" i="69"/>
  <c r="D20" i="69"/>
  <c r="D13" i="69"/>
  <c r="D12" i="69"/>
  <c r="D6" i="69"/>
  <c r="D7" i="69"/>
  <c r="D8" i="69"/>
  <c r="D9" i="69"/>
  <c r="D10" i="69"/>
  <c r="D11" i="69"/>
  <c r="D5" i="69"/>
  <c r="C5" i="69"/>
  <c r="C22" i="69"/>
  <c r="C23" i="69"/>
  <c r="C24" i="69"/>
  <c r="C25" i="69"/>
  <c r="C26" i="69"/>
  <c r="C27" i="69"/>
  <c r="C21" i="69"/>
  <c r="C14" i="69"/>
  <c r="C15" i="69"/>
  <c r="C16" i="69"/>
  <c r="C17" i="69"/>
  <c r="C18" i="69"/>
  <c r="C19" i="69"/>
  <c r="C20" i="69"/>
  <c r="C13" i="69"/>
  <c r="C6" i="69"/>
  <c r="C7" i="69"/>
  <c r="C8" i="69"/>
  <c r="C9" i="69"/>
  <c r="C10" i="69"/>
  <c r="C11" i="69"/>
  <c r="C12" i="69"/>
  <c r="V40" i="61" a="1"/>
  <c r="V40" i="61" s="1"/>
  <c r="D30" i="68"/>
  <c r="D31" i="68"/>
  <c r="D23" i="68"/>
  <c r="D24" i="68"/>
  <c r="D25" i="68"/>
  <c r="D26" i="68"/>
  <c r="D27" i="68"/>
  <c r="D28" i="68"/>
  <c r="D29" i="68"/>
  <c r="D22" i="68"/>
  <c r="D16" i="68"/>
  <c r="D17" i="68"/>
  <c r="D18" i="68"/>
  <c r="D19" i="68"/>
  <c r="D20" i="68"/>
  <c r="D21" i="68"/>
  <c r="D15" i="68"/>
  <c r="D11" i="68"/>
  <c r="D12" i="68"/>
  <c r="D13" i="68"/>
  <c r="D14" i="68"/>
  <c r="D10" i="68"/>
  <c r="D6" i="68"/>
  <c r="D7" i="68"/>
  <c r="D8" i="68"/>
  <c r="D9" i="68"/>
  <c r="D5" i="68"/>
  <c r="C5" i="68"/>
  <c r="C23" i="68"/>
  <c r="C24" i="68"/>
  <c r="C25" i="68"/>
  <c r="C26" i="68"/>
  <c r="C27" i="68"/>
  <c r="C28" i="68"/>
  <c r="C29" i="68"/>
  <c r="C30" i="68"/>
  <c r="C31" i="68"/>
  <c r="C22" i="68"/>
  <c r="C16" i="68"/>
  <c r="C17" i="68"/>
  <c r="C18" i="68"/>
  <c r="C19" i="68"/>
  <c r="C20" i="68"/>
  <c r="C21" i="68"/>
  <c r="C15" i="68"/>
  <c r="C11" i="68"/>
  <c r="C12" i="68"/>
  <c r="C13" i="68"/>
  <c r="C14" i="68"/>
  <c r="C10" i="68"/>
  <c r="C9" i="68"/>
  <c r="C6" i="68"/>
  <c r="C7" i="68"/>
  <c r="C8" i="68"/>
  <c r="P45" i="61"/>
  <c r="P44" i="61"/>
  <c r="M45" i="61"/>
  <c r="M44" i="61"/>
  <c r="M46" i="61"/>
  <c r="M49" i="61"/>
  <c r="M47" i="61"/>
  <c r="M48" i="61"/>
  <c r="V41" i="61" l="1" a="1"/>
  <c r="V41" i="61" s="1"/>
  <c r="V29" i="61" a="1"/>
  <c r="V29" i="61" s="1"/>
  <c r="C3" i="67"/>
  <c r="C10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50" i="67"/>
  <c r="C51" i="67"/>
  <c r="C52" i="67"/>
  <c r="C53" i="67"/>
  <c r="C54" i="67"/>
  <c r="C55" i="67"/>
  <c r="C49" i="67"/>
  <c r="C11" i="67"/>
  <c r="D80" i="53"/>
  <c r="D79" i="53"/>
  <c r="D103" i="53"/>
  <c r="D102" i="53"/>
  <c r="D92" i="53"/>
  <c r="D91" i="53"/>
  <c r="D67" i="53"/>
  <c r="D68" i="53"/>
  <c r="D56" i="53"/>
  <c r="D45" i="53"/>
  <c r="V22" i="61" a="1"/>
  <c r="V22" i="61" s="1"/>
  <c r="V44" i="61" a="1"/>
  <c r="V44" i="61" s="1"/>
  <c r="C9" i="67"/>
  <c r="C8" i="67"/>
  <c r="C4" i="67"/>
  <c r="C5" i="67"/>
  <c r="C6" i="67"/>
  <c r="C7" i="67"/>
  <c r="V33" i="61" a="1"/>
  <c r="V33" i="61" s="1"/>
  <c r="D9" i="53"/>
  <c r="P41" i="61"/>
  <c r="M41" i="61"/>
  <c r="P33" i="61"/>
  <c r="P22" i="61"/>
  <c r="M33" i="61"/>
  <c r="V21" i="61" a="1"/>
  <c r="V21" i="61" s="1"/>
  <c r="M22" i="61"/>
  <c r="V50" i="61" a="1"/>
  <c r="V50" i="61" s="1"/>
  <c r="P50" i="61"/>
  <c r="M50" i="61"/>
  <c r="P43" i="61"/>
  <c r="P42" i="61"/>
  <c r="M42" i="61"/>
  <c r="P40" i="61"/>
  <c r="M40" i="61"/>
  <c r="V39" i="61" a="1"/>
  <c r="V39" i="61" s="1"/>
  <c r="P39" i="61"/>
  <c r="M39" i="61"/>
  <c r="V38" i="61" a="1"/>
  <c r="V38" i="61" s="1"/>
  <c r="V37" i="61" a="1"/>
  <c r="V37" i="61" s="1"/>
  <c r="P38" i="61"/>
  <c r="M38" i="61"/>
  <c r="P37" i="61"/>
  <c r="M37" i="61"/>
  <c r="V36" i="61" a="1"/>
  <c r="V36" i="61" s="1"/>
  <c r="P36" i="61"/>
  <c r="M36" i="61"/>
  <c r="V35" i="61" a="1"/>
  <c r="V35" i="61" s="1"/>
  <c r="P35" i="61"/>
  <c r="M35" i="61"/>
  <c r="V34" i="61" a="1"/>
  <c r="V34" i="61" s="1"/>
  <c r="P34" i="61"/>
  <c r="M34" i="61"/>
  <c r="V32" i="61" a="1"/>
  <c r="V32" i="61" s="1"/>
  <c r="P32" i="61"/>
  <c r="M32" i="61"/>
  <c r="P31" i="61"/>
  <c r="M31" i="61"/>
  <c r="P30" i="61"/>
  <c r="M30" i="61"/>
  <c r="P29" i="61"/>
  <c r="M29" i="61"/>
  <c r="V28" i="61" a="1"/>
  <c r="V28" i="61" s="1"/>
  <c r="P28" i="61"/>
  <c r="M28" i="61"/>
  <c r="V27" i="61" a="1"/>
  <c r="V27" i="61" s="1"/>
  <c r="P27" i="61"/>
  <c r="M27" i="61"/>
  <c r="V26" i="61" a="1"/>
  <c r="V26" i="61" s="1"/>
  <c r="P26" i="61"/>
  <c r="M26" i="61"/>
  <c r="V25" i="61" a="1"/>
  <c r="V25" i="61" s="1"/>
  <c r="P25" i="61"/>
  <c r="M25" i="61"/>
  <c r="V23" i="61" a="1"/>
  <c r="V23" i="61" s="1"/>
  <c r="P23" i="61"/>
  <c r="M23" i="61"/>
  <c r="V6" i="61" a="1"/>
  <c r="V6" i="61" s="1"/>
  <c r="V20" i="61" a="1"/>
  <c r="V20" i="61" s="1"/>
  <c r="P21" i="61"/>
  <c r="M21" i="61"/>
  <c r="M20" i="61"/>
  <c r="S20" i="61"/>
  <c r="P20" i="61"/>
  <c r="V19" i="61" a="1"/>
  <c r="V19" i="61" s="1"/>
  <c r="S19" i="61"/>
  <c r="P19" i="61"/>
  <c r="M19" i="61"/>
  <c r="V18" i="61" a="1"/>
  <c r="V18" i="61" s="1"/>
  <c r="S18" i="61"/>
  <c r="P18" i="61"/>
  <c r="M18" i="61"/>
  <c r="V17" i="61" a="1"/>
  <c r="V17" i="61" s="1"/>
  <c r="S17" i="61"/>
  <c r="P17" i="61"/>
  <c r="M17" i="61"/>
  <c r="M16" i="61"/>
  <c r="S16" i="61"/>
  <c r="M15" i="61"/>
  <c r="V15" i="61" a="1"/>
  <c r="V15" i="61" s="1"/>
  <c r="P15" i="61"/>
  <c r="V14" i="61" a="1"/>
  <c r="V14" i="61" s="1"/>
  <c r="V13" i="61" a="1"/>
  <c r="V13" i="61" s="1"/>
  <c r="V12" i="61" a="1"/>
  <c r="V12" i="61" s="1"/>
  <c r="S15" i="61"/>
  <c r="S14" i="61"/>
  <c r="P14" i="61"/>
  <c r="M14" i="61"/>
  <c r="S13" i="61"/>
  <c r="P13" i="61"/>
  <c r="M13" i="61"/>
  <c r="S12" i="61"/>
  <c r="M12" i="61"/>
  <c r="P12" i="61"/>
  <c r="M6" i="61"/>
  <c r="P7" i="61"/>
  <c r="P6" i="61"/>
  <c r="P11" i="61"/>
  <c r="P10" i="61"/>
  <c r="P9" i="61"/>
  <c r="P8" i="61"/>
  <c r="B4" i="61"/>
  <c r="H8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C5" i="65"/>
  <c r="A2" i="65"/>
  <c r="D106" i="53"/>
  <c r="D105" i="53"/>
  <c r="D104" i="53"/>
  <c r="D101" i="53"/>
  <c r="D95" i="53"/>
  <c r="D94" i="53"/>
  <c r="D93" i="53"/>
  <c r="D90" i="53"/>
  <c r="D83" i="53"/>
  <c r="D82" i="53"/>
  <c r="D81" i="53"/>
  <c r="D78" i="53"/>
  <c r="D71" i="53"/>
  <c r="D70" i="53"/>
  <c r="D69" i="53"/>
  <c r="D66" i="53"/>
  <c r="D60" i="53"/>
  <c r="D59" i="53"/>
  <c r="D58" i="53"/>
  <c r="D57" i="53"/>
  <c r="D55" i="53"/>
  <c r="D49" i="53"/>
  <c r="D48" i="53"/>
  <c r="D47" i="53"/>
  <c r="D46" i="53"/>
  <c r="D44" i="53"/>
  <c r="D49" i="50"/>
  <c r="D48" i="50"/>
  <c r="D47" i="50"/>
  <c r="D46" i="50"/>
  <c r="D45" i="50"/>
  <c r="D44" i="50"/>
  <c r="D43" i="50"/>
  <c r="D42" i="50"/>
  <c r="D41" i="50"/>
  <c r="D40" i="50"/>
  <c r="E33" i="46"/>
  <c r="E32" i="46"/>
  <c r="E31" i="46"/>
  <c r="E30" i="46"/>
  <c r="E29" i="46"/>
  <c r="E23" i="46"/>
  <c r="E22" i="46"/>
  <c r="E21" i="46"/>
  <c r="E20" i="46"/>
  <c r="E19" i="46"/>
  <c r="E43" i="31"/>
  <c r="E42" i="31"/>
  <c r="E41" i="31"/>
  <c r="E40" i="31"/>
  <c r="E34" i="31"/>
  <c r="E33" i="31"/>
  <c r="E32" i="31"/>
  <c r="E30" i="31"/>
  <c r="E29" i="31"/>
  <c r="E23" i="31"/>
  <c r="E22" i="31"/>
  <c r="E21" i="31"/>
  <c r="E20" i="31"/>
  <c r="E29" i="30"/>
  <c r="E28" i="30"/>
  <c r="E27" i="30"/>
  <c r="E26" i="30"/>
  <c r="E25" i="30"/>
  <c r="E24" i="30"/>
  <c r="S51" i="61" l="1"/>
  <c r="M51" i="61"/>
  <c r="Y41" i="61"/>
  <c r="H20" i="62" s="1"/>
  <c r="Y15" i="61"/>
  <c r="Y14" i="61"/>
  <c r="Y13" i="61"/>
  <c r="Y12" i="61"/>
  <c r="V45" i="61" a="1"/>
  <c r="V45" i="61" s="1"/>
  <c r="Y45" i="61" s="1"/>
  <c r="H22" i="62" s="1"/>
  <c r="Y29" i="61"/>
  <c r="Y21" i="61"/>
  <c r="Y23" i="61"/>
  <c r="Y33" i="61"/>
  <c r="Y22" i="61"/>
  <c r="Y50" i="61"/>
  <c r="Y44" i="61"/>
  <c r="Y40" i="61"/>
  <c r="Y39" i="61"/>
  <c r="Y38" i="61"/>
  <c r="H19" i="62" s="1"/>
  <c r="Y37" i="61"/>
  <c r="Y36" i="61"/>
  <c r="Y35" i="61"/>
  <c r="Y34" i="61"/>
  <c r="Y32" i="61"/>
  <c r="Y28" i="61"/>
  <c r="Y27" i="61"/>
  <c r="Y26" i="61"/>
  <c r="Y25" i="61"/>
  <c r="Y24" i="61"/>
  <c r="Y20" i="61"/>
  <c r="Y19" i="61"/>
  <c r="Y18" i="61"/>
  <c r="Y17" i="61"/>
  <c r="Y6" i="61"/>
  <c r="H11" i="62" s="1"/>
  <c r="D80" i="29"/>
  <c r="D79" i="29"/>
  <c r="D78" i="29"/>
  <c r="D77" i="29"/>
  <c r="D76" i="29"/>
  <c r="D75" i="29"/>
  <c r="D74" i="29"/>
  <c r="D68" i="29"/>
  <c r="D67" i="29"/>
  <c r="D66" i="29"/>
  <c r="D65" i="29"/>
  <c r="D64" i="29"/>
  <c r="D63" i="29"/>
  <c r="D62" i="29"/>
  <c r="D61" i="29"/>
  <c r="D55" i="29"/>
  <c r="D48" i="29"/>
  <c r="D36" i="29"/>
  <c r="D29" i="29"/>
  <c r="D28" i="29"/>
  <c r="D27" i="29"/>
  <c r="D26" i="29"/>
  <c r="D25" i="29"/>
  <c r="D24" i="29"/>
  <c r="D23" i="29"/>
  <c r="D22" i="29"/>
  <c r="E34" i="27"/>
  <c r="E21" i="27"/>
  <c r="E30" i="25"/>
  <c r="E29" i="25"/>
  <c r="E28" i="25"/>
  <c r="E27" i="25"/>
  <c r="E26" i="25"/>
  <c r="E25" i="25"/>
  <c r="E24" i="25"/>
  <c r="E23" i="25"/>
  <c r="E22" i="25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1" i="20"/>
  <c r="F7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82" i="11"/>
  <c r="F81" i="11"/>
  <c r="F69" i="11"/>
  <c r="F68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H16" i="62" l="1"/>
  <c r="H12" i="62"/>
  <c r="H18" i="62"/>
  <c r="H17" i="62"/>
  <c r="H15" i="62"/>
  <c r="H14" i="62"/>
  <c r="Y52" i="61"/>
  <c r="A2" i="61"/>
  <c r="H10" i="62" l="1"/>
  <c r="A1" i="62"/>
  <c r="A2" i="60"/>
  <c r="D20" i="53" l="1"/>
  <c r="E10" i="31" l="1"/>
  <c r="E17" i="56"/>
  <c r="E16" i="56"/>
  <c r="E15" i="56"/>
  <c r="E14" i="56"/>
  <c r="E13" i="56"/>
  <c r="E11" i="56"/>
  <c r="E10" i="56"/>
  <c r="E9" i="56"/>
  <c r="D37" i="53"/>
  <c r="D36" i="53"/>
  <c r="D35" i="53"/>
  <c r="D25" i="53"/>
  <c r="D13" i="53"/>
  <c r="D12" i="53"/>
  <c r="D10" i="53"/>
  <c r="E26" i="49"/>
  <c r="E25" i="49"/>
  <c r="E24" i="49"/>
  <c r="E23" i="49"/>
  <c r="E22" i="49"/>
  <c r="E21" i="49"/>
  <c r="E20" i="49"/>
  <c r="E19" i="49"/>
  <c r="E18" i="49"/>
  <c r="E16" i="49"/>
  <c r="E15" i="49"/>
  <c r="E14" i="49"/>
  <c r="E13" i="49"/>
  <c r="E12" i="49"/>
  <c r="E11" i="49"/>
  <c r="E9" i="49"/>
  <c r="D23" i="50"/>
  <c r="D22" i="50"/>
  <c r="D21" i="50"/>
  <c r="D20" i="50"/>
  <c r="D19" i="50"/>
  <c r="D13" i="50"/>
  <c r="D12" i="50"/>
  <c r="D11" i="50"/>
  <c r="D10" i="50"/>
  <c r="D9" i="50"/>
  <c r="E13" i="46"/>
  <c r="E12" i="46"/>
  <c r="E11" i="46"/>
  <c r="E10" i="46"/>
  <c r="E9" i="46"/>
  <c r="E14" i="30"/>
  <c r="E13" i="30"/>
  <c r="E12" i="30"/>
  <c r="E11" i="30"/>
  <c r="E10" i="30"/>
  <c r="E9" i="30"/>
  <c r="D15" i="29"/>
  <c r="D14" i="29"/>
  <c r="D13" i="29"/>
  <c r="D12" i="29"/>
  <c r="D11" i="29"/>
  <c r="D10" i="29"/>
  <c r="D9" i="29"/>
  <c r="E15" i="27"/>
  <c r="E14" i="27"/>
  <c r="E13" i="27"/>
  <c r="E12" i="27"/>
  <c r="E11" i="27"/>
  <c r="E10" i="27"/>
  <c r="E9" i="27"/>
  <c r="E17" i="25"/>
  <c r="E16" i="25"/>
  <c r="E15" i="25"/>
  <c r="E14" i="25"/>
  <c r="E13" i="25"/>
  <c r="E12" i="25"/>
  <c r="E11" i="25"/>
  <c r="E10" i="25"/>
  <c r="E9" i="25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23" i="11"/>
  <c r="F22" i="11"/>
  <c r="F21" i="11"/>
  <c r="F20" i="11"/>
  <c r="F19" i="11"/>
  <c r="F18" i="11"/>
  <c r="F17" i="11"/>
  <c r="F16" i="11"/>
  <c r="F15" i="11"/>
  <c r="F14" i="11"/>
  <c r="F13" i="11"/>
  <c r="F12" i="11"/>
  <c r="F10" i="11"/>
  <c r="A2" i="56" l="1"/>
  <c r="A2" i="53"/>
  <c r="A2" i="49"/>
  <c r="A2" i="50"/>
  <c r="A2" i="46"/>
  <c r="C5" i="56"/>
  <c r="B5" i="53"/>
  <c r="C5" i="49"/>
  <c r="B5" i="50"/>
  <c r="B5" i="46"/>
  <c r="A6" i="62"/>
  <c r="A2" i="31"/>
  <c r="A2" i="30"/>
  <c r="A2" i="29"/>
  <c r="A2" i="27"/>
  <c r="A2" i="25"/>
  <c r="A2" i="20"/>
  <c r="A2" i="11"/>
  <c r="R10" i="62" l="1"/>
  <c r="C5" i="31"/>
  <c r="C5" i="30"/>
  <c r="B5" i="29"/>
  <c r="C5" i="25"/>
  <c r="C5" i="20"/>
  <c r="C5" i="11"/>
  <c r="H21" i="62"/>
  <c r="R21" i="62" s="1"/>
  <c r="H23" i="62"/>
  <c r="R23" i="62" s="1"/>
  <c r="R20" i="62" l="1"/>
  <c r="R11" i="62"/>
  <c r="R16" i="62"/>
  <c r="R18" i="62"/>
  <c r="R15" i="62"/>
  <c r="R22" i="62"/>
  <c r="R14" i="62"/>
  <c r="R17" i="62"/>
  <c r="R19" i="62"/>
  <c r="R12" i="62"/>
  <c r="V16" i="61" a="1"/>
  <c r="V16" i="61" s="1"/>
  <c r="V51" i="61" s="1"/>
  <c r="P16" i="61"/>
  <c r="P51" i="61" s="1"/>
  <c r="Y16" i="61" l="1"/>
  <c r="H13" i="62" l="1"/>
  <c r="R13" i="62" s="1"/>
  <c r="R24" i="62" s="1"/>
  <c r="Y51" i="61"/>
  <c r="Y53" i="6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<sst xmlns="http://schemas.openxmlformats.org/spreadsheetml/2006/main" count="1504" uniqueCount="531">
  <si>
    <t>初期設定</t>
    <rPh sb="0" eb="4">
      <t>ショキ</t>
    </rPh>
    <phoneticPr fontId="4"/>
  </si>
  <si>
    <t>大会回数</t>
    <rPh sb="0" eb="2">
      <t>タイカイ</t>
    </rPh>
    <rPh sb="2" eb="4">
      <t>カイスウ</t>
    </rPh>
    <phoneticPr fontId="4"/>
  </si>
  <si>
    <t>年齢基準日</t>
    <rPh sb="0" eb="5">
      <t>ネンレイク</t>
    </rPh>
    <phoneticPr fontId="4"/>
  </si>
  <si>
    <t>申込締切日</t>
    <rPh sb="0" eb="1">
      <t>モウシコミシメ</t>
    </rPh>
    <rPh sb="4" eb="5">
      <t>ネンレイク</t>
    </rPh>
    <phoneticPr fontId="4"/>
  </si>
  <si>
    <t>競技名</t>
    <rPh sb="0" eb="3">
      <t>キョウギメイ</t>
    </rPh>
    <phoneticPr fontId="4"/>
  </si>
  <si>
    <t>番号</t>
    <rPh sb="0" eb="2">
      <t>バンゴウ</t>
    </rPh>
    <phoneticPr fontId="4"/>
  </si>
  <si>
    <t>郡市体育・スポーツ協会</t>
    <rPh sb="0" eb="2">
      <t>グンシ</t>
    </rPh>
    <rPh sb="2" eb="4">
      <t>タイイク</t>
    </rPh>
    <rPh sb="9" eb="11">
      <t>キョウカイ</t>
    </rPh>
    <phoneticPr fontId="4"/>
  </si>
  <si>
    <t>郡市</t>
    <rPh sb="0" eb="2">
      <t>グンシ</t>
    </rPh>
    <phoneticPr fontId="4"/>
  </si>
  <si>
    <t>陸上競技</t>
    <rPh sb="0" eb="4">
      <t>リクジョウキョウギ</t>
    </rPh>
    <phoneticPr fontId="4"/>
  </si>
  <si>
    <t>一般</t>
    <rPh sb="0" eb="2">
      <t>イッパン</t>
    </rPh>
    <phoneticPr fontId="4"/>
  </si>
  <si>
    <t>青年・リレー</t>
    <rPh sb="0" eb="2">
      <t>セイネン</t>
    </rPh>
    <phoneticPr fontId="4"/>
  </si>
  <si>
    <t>壮年男子</t>
    <rPh sb="0" eb="4">
      <t>ソウネンダンシ</t>
    </rPh>
    <phoneticPr fontId="4"/>
  </si>
  <si>
    <t>壮年女子</t>
    <rPh sb="0" eb="4">
      <t>ソウネンジョシ</t>
    </rPh>
    <phoneticPr fontId="4"/>
  </si>
  <si>
    <t>(公財)北九州市スポーツ協会</t>
  </si>
  <si>
    <t>北九州市</t>
    <rPh sb="0" eb="4">
      <t>キタキュウシュウシ</t>
    </rPh>
    <phoneticPr fontId="4"/>
  </si>
  <si>
    <t>バスケットボール競技</t>
    <rPh sb="8" eb="10">
      <t>キョウギ</t>
    </rPh>
    <phoneticPr fontId="4"/>
  </si>
  <si>
    <t>一般男子</t>
    <rPh sb="0" eb="4">
      <t>イッパンダンシ</t>
    </rPh>
    <phoneticPr fontId="4"/>
  </si>
  <si>
    <t>一般女子</t>
    <rPh sb="0" eb="4">
      <t>イッパンジョシ</t>
    </rPh>
    <phoneticPr fontId="4"/>
  </si>
  <si>
    <t>青年男子</t>
    <rPh sb="0" eb="2">
      <t>セイネン</t>
    </rPh>
    <rPh sb="2" eb="4">
      <t>ダンシ</t>
    </rPh>
    <phoneticPr fontId="4"/>
  </si>
  <si>
    <t>青年女子</t>
    <rPh sb="0" eb="4">
      <t>セイネンジョシ</t>
    </rPh>
    <phoneticPr fontId="4"/>
  </si>
  <si>
    <t>(公財)福岡市スポーツ協会</t>
    <rPh sb="1" eb="2">
      <t>コウ</t>
    </rPh>
    <rPh sb="2" eb="3">
      <t>ザイ</t>
    </rPh>
    <rPh sb="4" eb="7">
      <t>フクオカシ</t>
    </rPh>
    <rPh sb="11" eb="13">
      <t>キョウカイ</t>
    </rPh>
    <phoneticPr fontId="5"/>
  </si>
  <si>
    <t>福岡市</t>
    <phoneticPr fontId="4"/>
  </si>
  <si>
    <t>バレーボール競技</t>
    <rPh sb="6" eb="8">
      <t>キョウギ</t>
    </rPh>
    <phoneticPr fontId="4"/>
  </si>
  <si>
    <t>大牟田市体育協会</t>
  </si>
  <si>
    <t>大牟田市</t>
    <rPh sb="0" eb="4">
      <t>オオムタシ</t>
    </rPh>
    <phoneticPr fontId="4"/>
  </si>
  <si>
    <t>ソフトテニス競技</t>
    <rPh sb="6" eb="8">
      <t>キョウギ</t>
    </rPh>
    <phoneticPr fontId="4"/>
  </si>
  <si>
    <t>壮年</t>
    <rPh sb="0" eb="2">
      <t>ソウネン</t>
    </rPh>
    <phoneticPr fontId="4"/>
  </si>
  <si>
    <t>(公財)久留米市スポーツ協会</t>
    <rPh sb="1" eb="2">
      <t>コウ</t>
    </rPh>
    <rPh sb="2" eb="3">
      <t>ザイ</t>
    </rPh>
    <phoneticPr fontId="5"/>
  </si>
  <si>
    <t>久留米市</t>
    <rPh sb="0" eb="4">
      <t>クルメシ</t>
    </rPh>
    <phoneticPr fontId="4"/>
  </si>
  <si>
    <t>卓球競技</t>
    <rPh sb="0" eb="4">
      <t>タッキュウキョウギ</t>
    </rPh>
    <phoneticPr fontId="4"/>
  </si>
  <si>
    <t>青年</t>
    <rPh sb="0" eb="2">
      <t>セイネン</t>
    </rPh>
    <phoneticPr fontId="4"/>
  </si>
  <si>
    <t>(一社)直方市体育協会</t>
    <rPh sb="1" eb="3">
      <t>イッシャ</t>
    </rPh>
    <phoneticPr fontId="5"/>
  </si>
  <si>
    <t>直方市</t>
    <rPh sb="0" eb="3">
      <t>ノオガタシ</t>
    </rPh>
    <phoneticPr fontId="4"/>
  </si>
  <si>
    <t>バドミントン競技</t>
    <rPh sb="6" eb="8">
      <t>キョウギ</t>
    </rPh>
    <phoneticPr fontId="4"/>
  </si>
  <si>
    <t>壮年男子</t>
    <rPh sb="0" eb="2">
      <t>ソウネン</t>
    </rPh>
    <rPh sb="2" eb="4">
      <t>ダンシ</t>
    </rPh>
    <phoneticPr fontId="4"/>
  </si>
  <si>
    <t>（一社）飯塚市スポーツ協会</t>
    <rPh sb="1" eb="3">
      <t>イッシャ</t>
    </rPh>
    <rPh sb="4" eb="7">
      <t>イイヅカシ</t>
    </rPh>
    <rPh sb="11" eb="13">
      <t>キョウカイ</t>
    </rPh>
    <phoneticPr fontId="5"/>
  </si>
  <si>
    <t>飯塚市</t>
    <rPh sb="0" eb="3">
      <t>イイヅカシ</t>
    </rPh>
    <phoneticPr fontId="4"/>
  </si>
  <si>
    <t>柔道競技</t>
    <rPh sb="0" eb="4">
      <t>ジュウドウキョウギ</t>
    </rPh>
    <phoneticPr fontId="4"/>
  </si>
  <si>
    <t>NPO法人田川市スポーツ協会</t>
    <rPh sb="3" eb="5">
      <t>ホウジン</t>
    </rPh>
    <phoneticPr fontId="5"/>
  </si>
  <si>
    <t>田川市</t>
    <rPh sb="0" eb="3">
      <t>タガワシ</t>
    </rPh>
    <phoneticPr fontId="4"/>
  </si>
  <si>
    <t>剣道競技</t>
    <rPh sb="0" eb="4">
      <t>ケンドウキョウギ</t>
    </rPh>
    <phoneticPr fontId="4"/>
  </si>
  <si>
    <t>柳川市体育協会</t>
  </si>
  <si>
    <t>柳川市</t>
    <rPh sb="0" eb="3">
      <t>ヤナガワシ</t>
    </rPh>
    <phoneticPr fontId="4"/>
  </si>
  <si>
    <t>弓道競技</t>
    <rPh sb="0" eb="4">
      <t>キュウドウキョウギ</t>
    </rPh>
    <phoneticPr fontId="4"/>
  </si>
  <si>
    <t>八女市体育協会</t>
  </si>
  <si>
    <t>八女市</t>
    <rPh sb="0" eb="3">
      <t>ヤメシ</t>
    </rPh>
    <phoneticPr fontId="4"/>
  </si>
  <si>
    <t>相撲競技</t>
    <rPh sb="0" eb="4">
      <t>スモウキョウギ</t>
    </rPh>
    <phoneticPr fontId="4"/>
  </si>
  <si>
    <t>個人戦</t>
    <rPh sb="0" eb="3">
      <t>コジンセン</t>
    </rPh>
    <phoneticPr fontId="4"/>
  </si>
  <si>
    <t>筑後市スポーツ協会</t>
    <phoneticPr fontId="4"/>
  </si>
  <si>
    <t>筑後市</t>
    <rPh sb="0" eb="3">
      <t>チクゴシ</t>
    </rPh>
    <phoneticPr fontId="4"/>
  </si>
  <si>
    <t>ソフトボール競技</t>
    <rPh sb="6" eb="8">
      <t>キョウギ</t>
    </rPh>
    <phoneticPr fontId="4"/>
  </si>
  <si>
    <t>大川市スポーツ協会</t>
    <phoneticPr fontId="4"/>
  </si>
  <si>
    <t>大川市</t>
    <rPh sb="0" eb="3">
      <t>オオカワシ</t>
    </rPh>
    <phoneticPr fontId="4"/>
  </si>
  <si>
    <t>空手道競技</t>
    <rPh sb="0" eb="3">
      <t>カラテドウ</t>
    </rPh>
    <rPh sb="3" eb="5">
      <t>キョウギ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</si>
  <si>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</si>
  <si>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</si>
  <si>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行橋市体育協会</t>
  </si>
  <si>
    <t>行橋市</t>
    <rPh sb="0" eb="3">
      <t>ユクハシシ</t>
    </rPh>
    <phoneticPr fontId="4"/>
  </si>
  <si>
    <t>テニス競技</t>
    <rPh sb="3" eb="5">
      <t>キョウギ</t>
    </rPh>
    <phoneticPr fontId="4"/>
  </si>
  <si>
    <t>豊前市スポーツ協会</t>
    <phoneticPr fontId="4"/>
  </si>
  <si>
    <t>豊前市</t>
    <rPh sb="0" eb="3">
      <t>ブゼンシ</t>
    </rPh>
    <phoneticPr fontId="4"/>
  </si>
  <si>
    <t>（一社）中間市スポーツ協会</t>
    <rPh sb="1" eb="3">
      <t>イッシャ</t>
    </rPh>
    <phoneticPr fontId="4"/>
  </si>
  <si>
    <t>中間市</t>
    <rPh sb="0" eb="3">
      <t>ナカマシ</t>
    </rPh>
    <phoneticPr fontId="4"/>
  </si>
  <si>
    <t>(一社）小郡市スポーツ協会</t>
    <rPh sb="1" eb="3">
      <t>イッシャ</t>
    </rPh>
    <phoneticPr fontId="5"/>
  </si>
  <si>
    <t>小郡市</t>
    <rPh sb="0" eb="3">
      <t>オゴオリシ</t>
    </rPh>
    <phoneticPr fontId="4"/>
  </si>
  <si>
    <t>(一社)筑紫野市体育協会</t>
    <rPh sb="1" eb="3">
      <t>イチシャ</t>
    </rPh>
    <rPh sb="4" eb="8">
      <t>チクシノシ</t>
    </rPh>
    <phoneticPr fontId="5"/>
  </si>
  <si>
    <t>筑紫野市</t>
    <rPh sb="0" eb="4">
      <t>チクシノシ</t>
    </rPh>
    <phoneticPr fontId="4"/>
  </si>
  <si>
    <t>(一社)春日市スポーツ協会</t>
    <rPh sb="1" eb="3">
      <t>イチシャ</t>
    </rPh>
    <rPh sb="4" eb="6">
      <t>カスガ</t>
    </rPh>
    <phoneticPr fontId="5"/>
  </si>
  <si>
    <t>春日市</t>
    <rPh sb="0" eb="3">
      <t>カスガシ</t>
    </rPh>
    <phoneticPr fontId="4"/>
  </si>
  <si>
    <t>(公財)大野城市スポーツ協会</t>
    <rPh sb="1" eb="2">
      <t>コウ</t>
    </rPh>
    <rPh sb="2" eb="3">
      <t>ザイ</t>
    </rPh>
    <phoneticPr fontId="5"/>
  </si>
  <si>
    <t>大野城市</t>
    <rPh sb="0" eb="4">
      <t>オオノジョウシ</t>
    </rPh>
    <phoneticPr fontId="4"/>
  </si>
  <si>
    <t>(一社)宗像市スポーツ協会</t>
    <rPh sb="1" eb="3">
      <t>イチシャ</t>
    </rPh>
    <rPh sb="4" eb="6">
      <t>ムナカタ</t>
    </rPh>
    <phoneticPr fontId="5"/>
  </si>
  <si>
    <t>宗像市</t>
    <rPh sb="0" eb="3">
      <t>ムナカタシ</t>
    </rPh>
    <phoneticPr fontId="4"/>
  </si>
  <si>
    <t>(一社)太宰府市スポーツ協会</t>
    <rPh sb="1" eb="3">
      <t>イチシャ</t>
    </rPh>
    <rPh sb="4" eb="7">
      <t>ダザイフ</t>
    </rPh>
    <phoneticPr fontId="5"/>
  </si>
  <si>
    <t>太宰府市</t>
    <rPh sb="0" eb="4">
      <t>ダザイフシ</t>
    </rPh>
    <phoneticPr fontId="4"/>
  </si>
  <si>
    <t>NPO法人古賀市スポーツ協会</t>
    <rPh sb="3" eb="5">
      <t>ホウジン</t>
    </rPh>
    <phoneticPr fontId="5"/>
  </si>
  <si>
    <t>古賀市</t>
    <rPh sb="0" eb="3">
      <t>コガシ</t>
    </rPh>
    <phoneticPr fontId="4"/>
  </si>
  <si>
    <t>福津市体育協会</t>
  </si>
  <si>
    <t>福津市</t>
    <rPh sb="0" eb="3">
      <t>フクツシ</t>
    </rPh>
    <phoneticPr fontId="4"/>
  </si>
  <si>
    <t>うきは市スポーツ協会</t>
    <phoneticPr fontId="4"/>
  </si>
  <si>
    <t>うきは市</t>
    <rPh sb="3" eb="4">
      <t>シ</t>
    </rPh>
    <phoneticPr fontId="4"/>
  </si>
  <si>
    <t>宮若市体育協会</t>
    <rPh sb="0" eb="1">
      <t>ミヤ</t>
    </rPh>
    <rPh sb="1" eb="2">
      <t>ワカ</t>
    </rPh>
    <rPh sb="2" eb="3">
      <t>シ</t>
    </rPh>
    <rPh sb="3" eb="5">
      <t>タイイク</t>
    </rPh>
    <rPh sb="5" eb="7">
      <t>キョウカイ</t>
    </rPh>
    <phoneticPr fontId="5"/>
  </si>
  <si>
    <t>宮若市</t>
    <rPh sb="0" eb="2">
      <t>ミヤワカシ</t>
    </rPh>
    <rPh sb="2" eb="3">
      <t>シ</t>
    </rPh>
    <phoneticPr fontId="4"/>
  </si>
  <si>
    <t>嘉麻市スポーツ協会</t>
    <rPh sb="0" eb="3">
      <t>カマシ</t>
    </rPh>
    <rPh sb="7" eb="9">
      <t>キョウカイ</t>
    </rPh>
    <phoneticPr fontId="5"/>
  </si>
  <si>
    <t>嘉麻市</t>
    <rPh sb="0" eb="3">
      <t>カマシ</t>
    </rPh>
    <phoneticPr fontId="4"/>
  </si>
  <si>
    <t>朝倉市体育協会</t>
    <rPh sb="0" eb="2">
      <t>アサクラ</t>
    </rPh>
    <rPh sb="2" eb="3">
      <t>シ</t>
    </rPh>
    <rPh sb="3" eb="5">
      <t>タイイク</t>
    </rPh>
    <rPh sb="5" eb="7">
      <t>キョウカイ</t>
    </rPh>
    <phoneticPr fontId="5"/>
  </si>
  <si>
    <t>朝倉市</t>
    <rPh sb="0" eb="3">
      <t>アサクラシ</t>
    </rPh>
    <phoneticPr fontId="4"/>
  </si>
  <si>
    <t>みやま市スポーツ協会</t>
    <rPh sb="3" eb="4">
      <t>シ</t>
    </rPh>
    <rPh sb="8" eb="10">
      <t>キョウカイ</t>
    </rPh>
    <phoneticPr fontId="5"/>
  </si>
  <si>
    <t>みやま市</t>
    <rPh sb="3" eb="4">
      <t>シ</t>
    </rPh>
    <phoneticPr fontId="4"/>
  </si>
  <si>
    <t>糸島市スポーツ協会</t>
    <rPh sb="2" eb="3">
      <t>シ</t>
    </rPh>
    <phoneticPr fontId="5"/>
  </si>
  <si>
    <t>糸島市</t>
    <rPh sb="0" eb="2">
      <t>イトシマ</t>
    </rPh>
    <rPh sb="2" eb="3">
      <t>シ</t>
    </rPh>
    <phoneticPr fontId="4"/>
  </si>
  <si>
    <t>(一社）那珂川市体育協会</t>
    <rPh sb="1" eb="3">
      <t>イッシャ</t>
    </rPh>
    <rPh sb="4" eb="7">
      <t>ナカガワ</t>
    </rPh>
    <rPh sb="7" eb="8">
      <t>シ</t>
    </rPh>
    <rPh sb="8" eb="10">
      <t>タイイク</t>
    </rPh>
    <rPh sb="10" eb="12">
      <t>キョウカイ</t>
    </rPh>
    <phoneticPr fontId="5"/>
  </si>
  <si>
    <t>那珂川市</t>
    <rPh sb="0" eb="3">
      <t>ナカガワ</t>
    </rPh>
    <rPh sb="3" eb="4">
      <t>シ</t>
    </rPh>
    <phoneticPr fontId="4"/>
  </si>
  <si>
    <t>糟屋郡スポーツ協会</t>
  </si>
  <si>
    <t>糟屋郡</t>
    <rPh sb="0" eb="3">
      <t>カスヤグン</t>
    </rPh>
    <phoneticPr fontId="4"/>
  </si>
  <si>
    <t>遠賀郡体育協会</t>
  </si>
  <si>
    <t>遠賀郡</t>
    <rPh sb="0" eb="3">
      <t>オンガグン</t>
    </rPh>
    <phoneticPr fontId="4"/>
  </si>
  <si>
    <t>鞍手郡体育協会</t>
  </si>
  <si>
    <t>鞍手郡</t>
    <rPh sb="0" eb="3">
      <t>クラテグン</t>
    </rPh>
    <phoneticPr fontId="4"/>
  </si>
  <si>
    <t>嘉穂郡体育協会</t>
    <rPh sb="5" eb="7">
      <t>キョウカイ</t>
    </rPh>
    <phoneticPr fontId="5"/>
  </si>
  <si>
    <t>嘉穂郡</t>
    <rPh sb="0" eb="3">
      <t>カホグン</t>
    </rPh>
    <phoneticPr fontId="4"/>
  </si>
  <si>
    <t>朝倉郡体育協会</t>
  </si>
  <si>
    <t>朝倉郡</t>
    <rPh sb="0" eb="3">
      <t>アサクラグン</t>
    </rPh>
    <phoneticPr fontId="4"/>
  </si>
  <si>
    <t>三井郡体育協会</t>
  </si>
  <si>
    <t>三井郡</t>
    <rPh sb="0" eb="3">
      <t>ミイグン</t>
    </rPh>
    <phoneticPr fontId="4"/>
  </si>
  <si>
    <t>三潴郡体育協会</t>
  </si>
  <si>
    <t>三潴郡</t>
    <rPh sb="0" eb="3">
      <t>ミズマグン</t>
    </rPh>
    <phoneticPr fontId="4"/>
  </si>
  <si>
    <t>八女郡スポーツ協会</t>
    <phoneticPr fontId="4"/>
  </si>
  <si>
    <t>八女郡</t>
    <rPh sb="0" eb="3">
      <t>ヤメグン</t>
    </rPh>
    <phoneticPr fontId="4"/>
  </si>
  <si>
    <t>田川郡社会体育振興協会</t>
  </si>
  <si>
    <t>田川郡</t>
    <rPh sb="0" eb="3">
      <t>タガワグン</t>
    </rPh>
    <phoneticPr fontId="4"/>
  </si>
  <si>
    <t>京都郡スポーツ協会</t>
    <phoneticPr fontId="4"/>
  </si>
  <si>
    <t>京都郡</t>
    <rPh sb="0" eb="3">
      <t>ミヤコグン</t>
    </rPh>
    <phoneticPr fontId="4"/>
  </si>
  <si>
    <t>築上郡スポーツ協会</t>
    <phoneticPr fontId="4"/>
  </si>
  <si>
    <t>築上郡</t>
    <rPh sb="0" eb="3">
      <t>チクジョウグン</t>
    </rPh>
    <phoneticPr fontId="4"/>
  </si>
  <si>
    <t>秋季大会参加申込書等作成及び提出要領</t>
    <rPh sb="12" eb="13">
      <t>オヨビ</t>
    </rPh>
    <rPh sb="14" eb="16">
      <t>テイシュテゥ</t>
    </rPh>
    <phoneticPr fontId="4"/>
  </si>
  <si>
    <t>１　以下の手順に従い、①〜④の全てのシートに必要事項を入力してください。</t>
    <rPh sb="2" eb="4">
      <t>イカノテ</t>
    </rPh>
    <rPh sb="15" eb="16">
      <t>スベテ</t>
    </rPh>
    <rPh sb="22" eb="26">
      <t>ヒツヨウ</t>
    </rPh>
    <rPh sb="27" eb="29">
      <t>ニュウリョク</t>
    </rPh>
    <phoneticPr fontId="4"/>
  </si>
  <si>
    <r>
      <t>２　入力内容を確認し、</t>
    </r>
    <r>
      <rPr>
        <b/>
        <sz val="12"/>
        <color rgb="FFFF0000"/>
        <rFont val="ＭＳ Ｐゴシック"/>
        <family val="3"/>
        <charset val="128"/>
      </rPr>
      <t>7月29日（火）まで</t>
    </r>
    <r>
      <rPr>
        <sz val="12"/>
        <rFont val="ＭＳ Ｐゴシック"/>
        <family val="2"/>
        <charset val="128"/>
        <scheme val="minor"/>
      </rPr>
      <t>に下記メールアドレス宛にこのファイルを送付してください。</t>
    </r>
    <rPh sb="2" eb="6">
      <t>ニュウリョク</t>
    </rPh>
    <rPh sb="17" eb="18">
      <t>ヒ</t>
    </rPh>
    <rPh sb="22" eb="24">
      <t>カキ</t>
    </rPh>
    <rPh sb="40" eb="42">
      <t>ソウヘゥ</t>
    </rPh>
    <phoneticPr fontId="4"/>
  </si>
  <si>
    <t>　ただし、その際ファイルにパスワードを設定するなど、個人情報保護にご留意ください。</t>
    <rPh sb="19" eb="21">
      <t>セッテイ</t>
    </rPh>
    <rPh sb="26" eb="32">
      <t>コジンジョウホウヘ</t>
    </rPh>
    <phoneticPr fontId="4"/>
  </si>
  <si>
    <r>
      <t>　また、</t>
    </r>
    <r>
      <rPr>
        <b/>
        <sz val="12"/>
        <color rgb="FFFF0000"/>
        <rFont val="ＭＳ Ｐゴシック"/>
        <family val="3"/>
        <charset val="128"/>
        <scheme val="minor"/>
      </rPr>
      <t>確認用に原本（印刷したもの）を郵送</t>
    </r>
    <r>
      <rPr>
        <sz val="12"/>
        <rFont val="ＭＳ Ｐゴシック"/>
        <family val="2"/>
        <charset val="128"/>
        <scheme val="minor"/>
      </rPr>
      <t>にて送付してください。</t>
    </r>
    <rPh sb="4" eb="6">
      <t>カクニン</t>
    </rPh>
    <rPh sb="6" eb="7">
      <t>ヨウ</t>
    </rPh>
    <rPh sb="8" eb="10">
      <t>ゲンポン</t>
    </rPh>
    <rPh sb="11" eb="13">
      <t>インサツ</t>
    </rPh>
    <rPh sb="19" eb="21">
      <t>ユウソウ</t>
    </rPh>
    <rPh sb="23" eb="25">
      <t>ソウフ</t>
    </rPh>
    <phoneticPr fontId="4"/>
  </si>
  <si>
    <t>　①「0.役員名簿」</t>
    <rPh sb="5" eb="7">
      <t>ヤクイン</t>
    </rPh>
    <rPh sb="7" eb="9">
      <t>メイボ</t>
    </rPh>
    <phoneticPr fontId="8"/>
  </si>
  <si>
    <t xml:space="preserve"> 　（１）郡市名、会長名、役名・氏名・役職名・保険加入の有無（○か×）を入力する。</t>
    <rPh sb="5" eb="7">
      <t>グンシ</t>
    </rPh>
    <rPh sb="7" eb="8">
      <t>メイ</t>
    </rPh>
    <rPh sb="9" eb="10">
      <t>カイ</t>
    </rPh>
    <rPh sb="10" eb="11">
      <t>チョウ</t>
    </rPh>
    <rPh sb="11" eb="12">
      <t>メイ</t>
    </rPh>
    <rPh sb="13" eb="14">
      <t>ヤク</t>
    </rPh>
    <rPh sb="14" eb="15">
      <t>メイ</t>
    </rPh>
    <rPh sb="16" eb="18">
      <t>シメイ</t>
    </rPh>
    <rPh sb="19" eb="22">
      <t>ヤクショクメイ</t>
    </rPh>
    <rPh sb="23" eb="25">
      <t>ホケン</t>
    </rPh>
    <rPh sb="25" eb="27">
      <t>カニュウ</t>
    </rPh>
    <rPh sb="28" eb="30">
      <t>ウム</t>
    </rPh>
    <rPh sb="36" eb="38">
      <t>ニュウリョク</t>
    </rPh>
    <phoneticPr fontId="8"/>
  </si>
  <si>
    <t>　②「1.参加人員」</t>
    <rPh sb="5" eb="7">
      <t>サンカ</t>
    </rPh>
    <rPh sb="7" eb="9">
      <t>ジンイン</t>
    </rPh>
    <phoneticPr fontId="8"/>
  </si>
  <si>
    <r>
      <t xml:space="preserve"> 　（１）参加人員数の入力は不要。(</t>
    </r>
    <r>
      <rPr>
        <b/>
        <sz val="10"/>
        <color rgb="FFFF0000"/>
        <rFont val="ＭＳ Ｐゴシック"/>
        <family val="3"/>
        <charset val="128"/>
        <scheme val="minor"/>
      </rPr>
      <t>郡市名、大会役員、競技別種目別の参加人数、合計は自動計算</t>
    </r>
    <r>
      <rPr>
        <sz val="12"/>
        <rFont val="ＭＳ Ｐゴシック"/>
        <family val="2"/>
        <charset val="128"/>
        <scheme val="minor"/>
      </rPr>
      <t>)</t>
    </r>
    <rPh sb="5" eb="7">
      <t>サンカ</t>
    </rPh>
    <rPh sb="7" eb="9">
      <t>ジンイン</t>
    </rPh>
    <rPh sb="9" eb="10">
      <t>スウ</t>
    </rPh>
    <rPh sb="11" eb="13">
      <t>ニュウリョク</t>
    </rPh>
    <rPh sb="14" eb="16">
      <t>フヨウ</t>
    </rPh>
    <rPh sb="18" eb="21">
      <t xml:space="preserve">グンシメイ </t>
    </rPh>
    <rPh sb="22" eb="26">
      <t>タイカイヤクイン</t>
    </rPh>
    <rPh sb="27" eb="30">
      <t>キョウギベツ</t>
    </rPh>
    <rPh sb="30" eb="32">
      <t>シュモク</t>
    </rPh>
    <rPh sb="32" eb="33">
      <t>ベツ</t>
    </rPh>
    <rPh sb="34" eb="38">
      <t>サンカニンズウ</t>
    </rPh>
    <rPh sb="39" eb="41">
      <t>ゴウケイ</t>
    </rPh>
    <rPh sb="42" eb="44">
      <t>ジドウ</t>
    </rPh>
    <rPh sb="44" eb="46">
      <t>ケイサン</t>
    </rPh>
    <phoneticPr fontId="8"/>
  </si>
  <si>
    <t>　③「2.参加料内訳書」</t>
    <rPh sb="5" eb="8">
      <t>サンカリョウ</t>
    </rPh>
    <rPh sb="8" eb="11">
      <t>ウチワケショ</t>
    </rPh>
    <phoneticPr fontId="8"/>
  </si>
  <si>
    <t xml:space="preserve"> 　（１）代表者の職・氏名を入力する。</t>
    <rPh sb="5" eb="8">
      <t>ダイヒョウシャ</t>
    </rPh>
    <rPh sb="9" eb="10">
      <t>ショク</t>
    </rPh>
    <rPh sb="11" eb="13">
      <t>シメイ</t>
    </rPh>
    <rPh sb="14" eb="16">
      <t>ニュウリョク</t>
    </rPh>
    <phoneticPr fontId="8"/>
  </si>
  <si>
    <r>
      <t xml:space="preserve"> 　（２）申込人数の入力は、不要。（</t>
    </r>
    <r>
      <rPr>
        <b/>
        <sz val="12"/>
        <color rgb="FFFF0000"/>
        <rFont val="ＭＳ Ｐゴシック"/>
        <family val="3"/>
        <charset val="128"/>
        <scheme val="minor"/>
      </rPr>
      <t>参加人員から自動計算</t>
    </r>
    <r>
      <rPr>
        <sz val="12"/>
        <rFont val="ＭＳ Ｐゴシック"/>
        <family val="2"/>
        <charset val="128"/>
        <scheme val="minor"/>
      </rPr>
      <t>）</t>
    </r>
    <rPh sb="5" eb="7">
      <t>モウシコミ</t>
    </rPh>
    <rPh sb="7" eb="9">
      <t>ニンズウ</t>
    </rPh>
    <rPh sb="10" eb="12">
      <t>ニュウリョク</t>
    </rPh>
    <rPh sb="14" eb="16">
      <t>フヨウ</t>
    </rPh>
    <rPh sb="18" eb="22">
      <t>サンカジンイン</t>
    </rPh>
    <rPh sb="24" eb="28">
      <t>ジドウケイサン</t>
    </rPh>
    <phoneticPr fontId="8"/>
  </si>
  <si>
    <t>　④「陸上」～「テニス」</t>
    <rPh sb="3" eb="5">
      <t>リクジョウ</t>
    </rPh>
    <phoneticPr fontId="8"/>
  </si>
  <si>
    <t xml:space="preserve"> 　（１）出場する競技・種別の参加者データを入力する。（下記参照）</t>
    <rPh sb="5" eb="7">
      <t>シュツジョウ</t>
    </rPh>
    <rPh sb="9" eb="11">
      <t>キョウギ</t>
    </rPh>
    <rPh sb="12" eb="14">
      <t>シュベツ</t>
    </rPh>
    <rPh sb="15" eb="18">
      <t>サンカシャ</t>
    </rPh>
    <rPh sb="22" eb="24">
      <t>ニュウリョク</t>
    </rPh>
    <rPh sb="28" eb="30">
      <t>カキ</t>
    </rPh>
    <rPh sb="30" eb="32">
      <t>サンショウ</t>
    </rPh>
    <phoneticPr fontId="8"/>
  </si>
  <si>
    <t xml:space="preserve"> 　（２）参加者のうち、学生・生徒該当者は「学生」欄に○印、在勤地該当者は「在勤地」欄に○印を</t>
    <rPh sb="5" eb="8">
      <t>サンカシャ</t>
    </rPh>
    <rPh sb="12" eb="14">
      <t>ガクセイ</t>
    </rPh>
    <rPh sb="15" eb="17">
      <t>セイト</t>
    </rPh>
    <rPh sb="17" eb="20">
      <t>ガイトウシャ</t>
    </rPh>
    <rPh sb="22" eb="24">
      <t>ガクセイ</t>
    </rPh>
    <rPh sb="25" eb="26">
      <t>ラン</t>
    </rPh>
    <rPh sb="28" eb="29">
      <t>シルシ</t>
    </rPh>
    <phoneticPr fontId="8"/>
  </si>
  <si>
    <t>　　入力する。(参加基準を満たす者)</t>
    <phoneticPr fontId="4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</si>
  <si>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rFont val="ＭＳ Ｐゴシック"/>
        <family val="3"/>
        <charset val="128"/>
        <scheme val="minor"/>
      </rPr>
      <t>「</t>
    </r>
    <r>
      <rPr>
        <b/>
        <sz val="12"/>
        <color rgb="FFFF0000"/>
        <rFont val="ＭＳ Ｐゴシック"/>
        <family val="3"/>
        <charset val="128"/>
        <scheme val="minor"/>
      </rPr>
      <t>陸上競技個人申込書</t>
    </r>
    <r>
      <rPr>
        <sz val="12"/>
        <rFont val="ＭＳ Ｐゴシック"/>
        <family val="3"/>
        <charset val="128"/>
        <scheme val="minor"/>
      </rPr>
      <t>」：Web Entryシステムを利用した申込方法で、別途ご案内するサイトから会員登録を行い、申込を行う。自治体ごとのIDとパスワードは、サイトの情報とともに通知するものとする。 　　　　　　　　　　　　　　　　　　　　　　　　　　　　　　　　　　　　　　　　　　　</t>
    </r>
    <r>
      <rPr>
        <sz val="12"/>
        <color rgb="FFFF0000"/>
        <rFont val="ＭＳ Ｐゴシック"/>
        <family val="3"/>
        <charset val="128"/>
        <scheme val="minor"/>
      </rPr>
      <t>なお、従来の団体申込書の提出も今まで通り行うが、個票の提出は不要。</t>
    </r>
    <rPh sb="2" eb="11">
      <t>リクジョウク</t>
    </rPh>
    <rPh sb="158" eb="159">
      <t>イマ</t>
    </rPh>
    <rPh sb="161" eb="162">
      <t>ドオ</t>
    </rPh>
    <rPh sb="163" eb="164">
      <t>オコナ</t>
    </rPh>
    <rPh sb="167" eb="169">
      <t>コヒョウ</t>
    </rPh>
    <rPh sb="170" eb="172">
      <t>テイシュツ</t>
    </rPh>
    <rPh sb="173" eb="175">
      <t>フヨウ</t>
    </rPh>
    <phoneticPr fontId="4"/>
  </si>
  <si>
    <t>記 入 例</t>
    <rPh sb="0" eb="1">
      <t>キ</t>
    </rPh>
    <rPh sb="2" eb="3">
      <t>イリ</t>
    </rPh>
    <rPh sb="4" eb="5">
      <t>レイ</t>
    </rPh>
    <phoneticPr fontId="4"/>
  </si>
  <si>
    <t>第68回福岡県民スポーツ大会</t>
    <rPh sb="0" eb="1">
      <t>ダイ</t>
    </rPh>
    <rPh sb="4" eb="8">
      <t>フクオカケンミン</t>
    </rPh>
    <rPh sb="12" eb="14">
      <t>タイカイ</t>
    </rPh>
    <phoneticPr fontId="4"/>
  </si>
  <si>
    <t>申込書 2</t>
    <rPh sb="0" eb="2">
      <t>モウシコミ</t>
    </rPh>
    <rPh sb="2" eb="3">
      <t>ショ</t>
    </rPh>
    <phoneticPr fontId="4"/>
  </si>
  <si>
    <t>バスケットボール競技申込書</t>
    <rPh sb="8" eb="10">
      <t>キョウギ</t>
    </rPh>
    <rPh sb="10" eb="12">
      <t>モウシコミ</t>
    </rPh>
    <rPh sb="12" eb="13">
      <t>ショ</t>
    </rPh>
    <phoneticPr fontId="4"/>
  </si>
  <si>
    <t>郡市名</t>
    <rPh sb="0" eb="1">
      <t>グン</t>
    </rPh>
    <rPh sb="1" eb="2">
      <t>シ</t>
    </rPh>
    <rPh sb="2" eb="3">
      <t>メイ</t>
    </rPh>
    <phoneticPr fontId="4"/>
  </si>
  <si>
    <r>
      <t xml:space="preserve">( </t>
    </r>
    <r>
      <rPr>
        <sz val="10"/>
        <color theme="1"/>
        <rFont val="ＭＳ Ｐゴシック"/>
        <family val="3"/>
        <charset val="128"/>
      </rPr>
      <t>○○○</t>
    </r>
    <r>
      <rPr>
        <sz val="10"/>
        <color theme="1"/>
        <rFont val="ＭＳ Ｐゴシック"/>
        <family val="3"/>
        <charset val="128"/>
        <scheme val="minor"/>
      </rPr>
      <t xml:space="preserve"> )</t>
    </r>
    <phoneticPr fontId="4"/>
  </si>
  <si>
    <t>一般男子の部(区名)</t>
    <rPh sb="0" eb="2">
      <t>イッパン</t>
    </rPh>
    <rPh sb="2" eb="4">
      <t>ダンシ</t>
    </rPh>
    <rPh sb="5" eb="6">
      <t>ブ</t>
    </rPh>
    <rPh sb="7" eb="8">
      <t>ク</t>
    </rPh>
    <rPh sb="8" eb="9">
      <t>メイ</t>
    </rPh>
    <phoneticPr fontId="4"/>
  </si>
  <si>
    <t>○○○区</t>
    <rPh sb="3" eb="4">
      <t>ク</t>
    </rPh>
    <phoneticPr fontId="4"/>
  </si>
  <si>
    <t>氏名</t>
    <rPh sb="0" eb="2">
      <t>シメイ</t>
    </rPh>
    <phoneticPr fontId="4"/>
  </si>
  <si>
    <t>身長</t>
    <phoneticPr fontId="4"/>
  </si>
  <si>
    <t>生年月日</t>
    <phoneticPr fontId="4"/>
  </si>
  <si>
    <t>年齢</t>
    <rPh sb="0" eb="2">
      <t>ネンレイ</t>
    </rPh>
    <phoneticPr fontId="4"/>
  </si>
  <si>
    <t>住所</t>
    <rPh sb="0" eb="2">
      <t>ジュウショ</t>
    </rPh>
    <phoneticPr fontId="4"/>
  </si>
  <si>
    <t>監 督</t>
    <rPh sb="0" eb="1">
      <t>ラン</t>
    </rPh>
    <rPh sb="2" eb="3">
      <t>ヨシ</t>
    </rPh>
    <phoneticPr fontId="4"/>
  </si>
  <si>
    <t>福岡　一郎</t>
    <rPh sb="0" eb="2">
      <t>フクオカ</t>
    </rPh>
    <rPh sb="3" eb="5">
      <t>イチロウ</t>
    </rPh>
    <phoneticPr fontId="4"/>
  </si>
  <si>
    <t>○○市○○区○○2-1-3</t>
    <rPh sb="2" eb="3">
      <t>シ</t>
    </rPh>
    <rPh sb="5" eb="6">
      <t>ク</t>
    </rPh>
    <phoneticPr fontId="4"/>
  </si>
  <si>
    <t>選 手</t>
    <rPh sb="0" eb="1">
      <t>セン</t>
    </rPh>
    <rPh sb="2" eb="3">
      <t>テ</t>
    </rPh>
    <phoneticPr fontId="4"/>
  </si>
  <si>
    <t>スポ協 太朗</t>
    <rPh sb="2" eb="3">
      <t>キョウ</t>
    </rPh>
    <rPh sb="4" eb="6">
      <t>タロウ</t>
    </rPh>
    <phoneticPr fontId="4"/>
  </si>
  <si>
    <t>○○市○○区○○2-1-4</t>
    <rPh sb="2" eb="3">
      <t>シ</t>
    </rPh>
    <rPh sb="5" eb="6">
      <t>ク</t>
    </rPh>
    <phoneticPr fontId="4"/>
  </si>
  <si>
    <t>〃</t>
    <phoneticPr fontId="4"/>
  </si>
  <si>
    <t>秋季大会　役員名簿</t>
    <rPh sb="0" eb="4">
      <t>シュウキタイカイ</t>
    </rPh>
    <rPh sb="5" eb="6">
      <t>エキ</t>
    </rPh>
    <rPh sb="6" eb="7">
      <t>イン</t>
    </rPh>
    <rPh sb="7" eb="8">
      <t>メイ</t>
    </rPh>
    <rPh sb="8" eb="9">
      <t>ボ</t>
    </rPh>
    <phoneticPr fontId="4"/>
  </si>
  <si>
    <t>郡市名</t>
    <rPh sb="0" eb="3">
      <t>グンシメイ</t>
    </rPh>
    <phoneticPr fontId="4"/>
  </si>
  <si>
    <t>体育・スポーツ協会会長名</t>
    <rPh sb="0" eb="2">
      <t>タイイク</t>
    </rPh>
    <rPh sb="7" eb="9">
      <t>キョウカイ</t>
    </rPh>
    <rPh sb="9" eb="12">
      <t>カイチョウメイ</t>
    </rPh>
    <phoneticPr fontId="4"/>
  </si>
  <si>
    <t>役　名</t>
    <rPh sb="0" eb="1">
      <t>エキ</t>
    </rPh>
    <rPh sb="2" eb="3">
      <t>メイ</t>
    </rPh>
    <phoneticPr fontId="4"/>
  </si>
  <si>
    <t>氏　名</t>
    <rPh sb="0" eb="1">
      <t>シ</t>
    </rPh>
    <rPh sb="2" eb="3">
      <t>メイ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</si>
  <si>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</si>
  <si>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保険加入</t>
    <rPh sb="0" eb="2">
      <t>ホケン</t>
    </rPh>
    <rPh sb="2" eb="4">
      <t>カニュウ</t>
    </rPh>
    <phoneticPr fontId="4"/>
  </si>
  <si>
    <t>〇</t>
    <phoneticPr fontId="4"/>
  </si>
  <si>
    <t>団　長</t>
    <rPh sb="0" eb="1">
      <t>ダン</t>
    </rPh>
    <rPh sb="2" eb="3">
      <t>チョウ</t>
    </rPh>
    <phoneticPr fontId="4"/>
  </si>
  <si>
    <t>×</t>
    <phoneticPr fontId="4"/>
  </si>
  <si>
    <t>副団長</t>
    <rPh sb="0" eb="3">
      <t>フクダンチョウ</t>
    </rPh>
    <phoneticPr fontId="4"/>
  </si>
  <si>
    <t>総監督</t>
    <rPh sb="0" eb="3">
      <t>ソウカントク</t>
    </rPh>
    <phoneticPr fontId="4"/>
  </si>
  <si>
    <t>総　務</t>
    <rPh sb="0" eb="1">
      <t>フサ</t>
    </rPh>
    <rPh sb="2" eb="3">
      <t>ツトム</t>
    </rPh>
    <phoneticPr fontId="4"/>
  </si>
  <si>
    <t>顧　問</t>
    <rPh sb="0" eb="1">
      <t>カエリミ</t>
    </rPh>
    <rPh sb="2" eb="3">
      <t>トイ</t>
    </rPh>
    <phoneticPr fontId="4"/>
  </si>
  <si>
    <t>(</t>
  </si>
  <si>
    <t>)選手団人員</t>
    <rPh sb="1" eb="4">
      <t>センシュダン</t>
    </rPh>
    <rPh sb="4" eb="6">
      <t>ジンイン</t>
    </rPh>
    <phoneticPr fontId="4"/>
  </si>
  <si>
    <t>競技名</t>
    <rPh sb="0" eb="2">
      <t>キョウギ</t>
    </rPh>
    <rPh sb="2" eb="3">
      <t>メイ</t>
    </rPh>
    <phoneticPr fontId="4"/>
  </si>
  <si>
    <t>種　別</t>
    <rPh sb="0" eb="1">
      <t>タネ</t>
    </rPh>
    <rPh sb="2" eb="3">
      <t>ベツ</t>
    </rPh>
    <phoneticPr fontId="4"/>
  </si>
  <si>
    <t>監　督</t>
    <rPh sb="0" eb="1">
      <t>ラン</t>
    </rPh>
    <rPh sb="2" eb="3">
      <t>ヨシ</t>
    </rPh>
    <phoneticPr fontId="4"/>
  </si>
  <si>
    <t>選　手</t>
    <rPh sb="0" eb="1">
      <t>セン</t>
    </rPh>
    <rPh sb="2" eb="3">
      <t>テ</t>
    </rPh>
    <phoneticPr fontId="4"/>
  </si>
  <si>
    <t>コーチ等</t>
    <rPh sb="3" eb="4">
      <t>トウ</t>
    </rPh>
    <phoneticPr fontId="4"/>
  </si>
  <si>
    <t>兼任・重複</t>
    <rPh sb="0" eb="2">
      <t>ケンニン</t>
    </rPh>
    <rPh sb="3" eb="5">
      <t>チョウフク</t>
    </rPh>
    <phoneticPr fontId="4"/>
  </si>
  <si>
    <t>計</t>
    <rPh sb="0" eb="1">
      <t>ケイ</t>
    </rPh>
    <phoneticPr fontId="4"/>
  </si>
  <si>
    <t>陸上競技</t>
    <rPh sb="0" eb="2">
      <t>リクジョウ</t>
    </rPh>
    <rPh sb="2" eb="4">
      <t>キョウギ</t>
    </rPh>
    <phoneticPr fontId="4"/>
  </si>
  <si>
    <t>一般男子</t>
    <rPh sb="0" eb="2">
      <t>イッパン</t>
    </rPh>
    <rPh sb="2" eb="4">
      <t>ダンシ</t>
    </rPh>
    <phoneticPr fontId="4"/>
  </si>
  <si>
    <t>一般女子</t>
    <rPh sb="0" eb="2">
      <t>イッパン</t>
    </rPh>
    <rPh sb="2" eb="4">
      <t>ジョシ</t>
    </rPh>
    <phoneticPr fontId="4"/>
  </si>
  <si>
    <t>青年男子</t>
    <rPh sb="0" eb="1">
      <t>アオ</t>
    </rPh>
    <rPh sb="1" eb="2">
      <t>ネン</t>
    </rPh>
    <rPh sb="2" eb="4">
      <t>ダンシ</t>
    </rPh>
    <phoneticPr fontId="4"/>
  </si>
  <si>
    <t>青年女子</t>
    <rPh sb="0" eb="1">
      <t>アオ</t>
    </rPh>
    <rPh sb="1" eb="2">
      <t>ネン</t>
    </rPh>
    <rPh sb="2" eb="4">
      <t>ジョシ</t>
    </rPh>
    <phoneticPr fontId="4"/>
  </si>
  <si>
    <t>壮年女子</t>
    <rPh sb="0" eb="2">
      <t>ソウネン</t>
    </rPh>
    <rPh sb="2" eb="4">
      <t>ジョシ</t>
    </rPh>
    <phoneticPr fontId="4"/>
  </si>
  <si>
    <t>バスケットボール</t>
    <phoneticPr fontId="4"/>
  </si>
  <si>
    <t>バレーボール</t>
    <phoneticPr fontId="4"/>
  </si>
  <si>
    <t>一般女子</t>
    <phoneticPr fontId="4"/>
  </si>
  <si>
    <t>ソフトテニス</t>
  </si>
  <si>
    <t>卓球</t>
    <rPh sb="0" eb="2">
      <t>タッキュウ</t>
    </rPh>
    <phoneticPr fontId="4"/>
  </si>
  <si>
    <t>青年</t>
    <rPh sb="0" eb="1">
      <t>アオ</t>
    </rPh>
    <rPh sb="1" eb="2">
      <t>ネン</t>
    </rPh>
    <phoneticPr fontId="4"/>
  </si>
  <si>
    <t>バドミントン</t>
  </si>
  <si>
    <t>壮年混成男女</t>
    <rPh sb="0" eb="2">
      <t>ソウネン</t>
    </rPh>
    <rPh sb="2" eb="4">
      <t>コンセイ</t>
    </rPh>
    <rPh sb="4" eb="6">
      <t>ダンジョ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</si>
  <si>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</si>
  <si>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</si>
  <si>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弓道</t>
    <rPh sb="0" eb="2">
      <t>キュウドウ</t>
    </rPh>
    <phoneticPr fontId="4"/>
  </si>
  <si>
    <t>相撲</t>
    <rPh sb="0" eb="2">
      <t>スモウ</t>
    </rPh>
    <phoneticPr fontId="4"/>
  </si>
  <si>
    <t xml:space="preserve">個人戦 </t>
    <rPh sb="0" eb="1">
      <t>コ</t>
    </rPh>
    <rPh sb="1" eb="2">
      <t>ヒト</t>
    </rPh>
    <rPh sb="2" eb="3">
      <t>セン</t>
    </rPh>
    <phoneticPr fontId="4"/>
  </si>
  <si>
    <t>ソフトボール</t>
  </si>
  <si>
    <t>空手道</t>
    <rPh sb="0" eb="2">
      <t>カラテ</t>
    </rPh>
    <rPh sb="2" eb="3">
      <t>ドウ</t>
    </rPh>
    <phoneticPr fontId="4"/>
  </si>
  <si>
    <t>男子団体</t>
    <rPh sb="0" eb="2">
      <t>ダンシ</t>
    </rPh>
    <rPh sb="2" eb="4">
      <t>ダンタイ</t>
    </rPh>
    <phoneticPr fontId="4"/>
  </si>
  <si>
    <t>一般男子(個人)</t>
    <rPh sb="0" eb="2">
      <t>イッパン</t>
    </rPh>
    <rPh sb="2" eb="4">
      <t>ダンシ</t>
    </rPh>
    <rPh sb="5" eb="7">
      <t>コジン</t>
    </rPh>
    <phoneticPr fontId="4"/>
  </si>
  <si>
    <t>一般女子(個人)</t>
    <rPh sb="0" eb="2">
      <t>イッパン</t>
    </rPh>
    <rPh sb="2" eb="4">
      <t>ジョシ</t>
    </rPh>
    <phoneticPr fontId="4"/>
  </si>
  <si>
    <t>壮年男子(個人)</t>
    <rPh sb="0" eb="2">
      <t>ソウネン</t>
    </rPh>
    <rPh sb="2" eb="4">
      <t>ダンシ</t>
    </rPh>
    <phoneticPr fontId="4"/>
  </si>
  <si>
    <t>壮年女子(個人)</t>
    <rPh sb="0" eb="2">
      <t>ソウネン</t>
    </rPh>
    <rPh sb="2" eb="4">
      <t>ジョシ</t>
    </rPh>
    <phoneticPr fontId="4"/>
  </si>
  <si>
    <t>テニス</t>
    <rPh sb="0" eb="1">
      <t>ゴウケイ</t>
    </rPh>
    <phoneticPr fontId="4"/>
  </si>
  <si>
    <t>小　　計</t>
    <rPh sb="0" eb="4">
      <t xml:space="preserve">ショウケイ </t>
    </rPh>
    <phoneticPr fontId="4"/>
  </si>
  <si>
    <t>大　　会　　役　　員</t>
    <rPh sb="0" eb="1">
      <t>ダイ</t>
    </rPh>
    <rPh sb="3" eb="4">
      <t>カイ</t>
    </rPh>
    <rPh sb="6" eb="7">
      <t>エキ</t>
    </rPh>
    <rPh sb="9" eb="10">
      <t>イン</t>
    </rPh>
    <phoneticPr fontId="4"/>
  </si>
  <si>
    <t>合　　計</t>
    <rPh sb="0" eb="1">
      <t>ゴウ</t>
    </rPh>
    <rPh sb="3" eb="4">
      <t>ケイ</t>
    </rPh>
    <phoneticPr fontId="4"/>
  </si>
  <si>
    <t>秋季大会　参加料内訳書</t>
    <rPh sb="0" eb="2">
      <t>シュウキ</t>
    </rPh>
    <rPh sb="2" eb="4">
      <t>タイカイ</t>
    </rPh>
    <rPh sb="5" eb="7">
      <t>サンカ</t>
    </rPh>
    <rPh sb="7" eb="8">
      <t>リョウ</t>
    </rPh>
    <rPh sb="8" eb="10">
      <t>ウチワケ</t>
    </rPh>
    <rPh sb="10" eb="11">
      <t>ショ</t>
    </rPh>
    <phoneticPr fontId="4"/>
  </si>
  <si>
    <t>申込期日：</t>
    <rPh sb="0" eb="2">
      <t>モウシコミ</t>
    </rPh>
    <rPh sb="2" eb="4">
      <t>キジツレイワネンガツニチ</t>
    </rPh>
    <phoneticPr fontId="4"/>
  </si>
  <si>
    <t>令和  7  年</t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</si>
  <si>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</si>
  <si>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</si>
  <si>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郡 市 名</t>
    <rPh sb="0" eb="1">
      <t>グン</t>
    </rPh>
    <rPh sb="2" eb="3">
      <t>シ</t>
    </rPh>
    <rPh sb="4" eb="5">
      <t>メイ</t>
    </rPh>
    <phoneticPr fontId="4"/>
  </si>
  <si>
    <t>代表者役職及び氏名</t>
    <rPh sb="0" eb="3">
      <t>ダイヒョウシャ</t>
    </rPh>
    <rPh sb="3" eb="5">
      <t>ヤクショク</t>
    </rPh>
    <rPh sb="5" eb="6">
      <t>オヨ</t>
    </rPh>
    <rPh sb="7" eb="9">
      <t>シメイ</t>
    </rPh>
    <phoneticPr fontId="4"/>
  </si>
  <si>
    <t>競技種目名</t>
    <rPh sb="0" eb="2">
      <t>キョウギ</t>
    </rPh>
    <rPh sb="2" eb="4">
      <t>シュモク</t>
    </rPh>
    <rPh sb="4" eb="5">
      <t>メイ</t>
    </rPh>
    <phoneticPr fontId="4"/>
  </si>
  <si>
    <t>申込人数(人)×参加料(円)</t>
    <rPh sb="0" eb="2">
      <t>モウシコミ</t>
    </rPh>
    <rPh sb="2" eb="4">
      <t>ニンズウ</t>
    </rPh>
    <rPh sb="5" eb="6">
      <t>ニン</t>
    </rPh>
    <rPh sb="8" eb="10">
      <t>サンカ</t>
    </rPh>
    <rPh sb="10" eb="11">
      <t>リョウ</t>
    </rPh>
    <rPh sb="12" eb="13">
      <t>エン</t>
    </rPh>
    <phoneticPr fontId="4"/>
  </si>
  <si>
    <t>合計金額</t>
    <rPh sb="0" eb="2">
      <t>ゴウケイ</t>
    </rPh>
    <rPh sb="2" eb="4">
      <t>キンガク</t>
    </rPh>
    <phoneticPr fontId="4"/>
  </si>
  <si>
    <t>大会役員</t>
    <rPh sb="0" eb="2">
      <t>タイカイ</t>
    </rPh>
    <rPh sb="2" eb="4">
      <t>ヤクイン</t>
    </rPh>
    <phoneticPr fontId="4"/>
  </si>
  <si>
    <t>×　500円</t>
    <rPh sb="5" eb="6">
      <t>エン</t>
    </rPh>
    <phoneticPr fontId="4"/>
  </si>
  <si>
    <t>円</t>
    <rPh sb="0" eb="1">
      <t>エン</t>
    </rPh>
    <phoneticPr fontId="4"/>
  </si>
  <si>
    <t>バスケットボール</t>
  </si>
  <si>
    <t>バレーボール</t>
  </si>
  <si>
    <t>ソフトテニス</t>
    <phoneticPr fontId="4"/>
  </si>
  <si>
    <t>テニス</t>
  </si>
  <si>
    <t>振　込　金　額　合　計</t>
    <rPh sb="0" eb="1">
      <t>フ</t>
    </rPh>
    <rPh sb="2" eb="3">
      <t>コ</t>
    </rPh>
    <rPh sb="4" eb="5">
      <t>カネ</t>
    </rPh>
    <rPh sb="6" eb="7">
      <t>ガク</t>
    </rPh>
    <rPh sb="8" eb="9">
      <t>ゴウ</t>
    </rPh>
    <rPh sb="10" eb="11">
      <t>ケイ</t>
    </rPh>
    <phoneticPr fontId="4"/>
  </si>
  <si>
    <t>※　秋季大会申込み締切は、令和７年７月２９日（火）です。本データをメールにて</t>
    <rPh sb="2" eb="4">
      <t>シュウキ</t>
    </rPh>
    <rPh sb="4" eb="6">
      <t>タイカイ</t>
    </rPh>
    <rPh sb="6" eb="8">
      <t>モウシコ</t>
    </rPh>
    <rPh sb="9" eb="11">
      <t>シメキリ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phoneticPr fontId="8"/>
  </si>
  <si>
    <t>　送付し、お申込みください。</t>
    <rPh sb="1" eb="3">
      <t>ソウフ</t>
    </rPh>
    <rPh sb="6" eb="7">
      <t>モウ</t>
    </rPh>
    <rPh sb="7" eb="8">
      <t>コ</t>
    </rPh>
    <phoneticPr fontId="8"/>
  </si>
  <si>
    <t>※　役員の参加料については、役員名簿(申込書１）において保険加入欄に○印を</t>
    <rPh sb="2" eb="4">
      <t>ヤクイン</t>
    </rPh>
    <rPh sb="5" eb="8">
      <t>サンカリョウ</t>
    </rPh>
    <rPh sb="14" eb="16">
      <t>ヤクイン</t>
    </rPh>
    <rPh sb="16" eb="18">
      <t>メイボ</t>
    </rPh>
    <rPh sb="19" eb="22">
      <t>モウシコミショ</t>
    </rPh>
    <rPh sb="28" eb="30">
      <t>ホケン</t>
    </rPh>
    <rPh sb="30" eb="31">
      <t>カ</t>
    </rPh>
    <rPh sb="32" eb="33">
      <t>ラン</t>
    </rPh>
    <rPh sb="35" eb="36">
      <t>シルシ</t>
    </rPh>
    <phoneticPr fontId="8"/>
  </si>
  <si>
    <t>　された方が対象となります。</t>
    <rPh sb="4" eb="5">
      <t>カタ</t>
    </rPh>
    <rPh sb="6" eb="8">
      <t>タイショウ</t>
    </rPh>
    <phoneticPr fontId="8"/>
  </si>
  <si>
    <t>※　参加料を支払われた方が、保険適用対象者となります。</t>
    <rPh sb="2" eb="4">
      <t>サンカ</t>
    </rPh>
    <rPh sb="4" eb="5">
      <t>リョウ</t>
    </rPh>
    <rPh sb="6" eb="8">
      <t>シハラ</t>
    </rPh>
    <rPh sb="11" eb="12">
      <t>カタ</t>
    </rPh>
    <rPh sb="14" eb="16">
      <t>ホケン</t>
    </rPh>
    <rPh sb="16" eb="18">
      <t>テキヨウ</t>
    </rPh>
    <rPh sb="18" eb="21">
      <t>タイショウシャ</t>
    </rPh>
    <phoneticPr fontId="8"/>
  </si>
  <si>
    <t>※　参加料は、原則ご返金することができませんので予めご了承ください。</t>
    <rPh sb="4" eb="5">
      <t>リョウ</t>
    </rPh>
    <rPh sb="7" eb="9">
      <t>ゲンソク</t>
    </rPh>
    <phoneticPr fontId="4"/>
  </si>
  <si>
    <t>申込書１</t>
    <rPh sb="0" eb="3">
      <t>モウシコミショ</t>
    </rPh>
    <phoneticPr fontId="4"/>
  </si>
  <si>
    <t>郡市名（</t>
    <rPh sb="0" eb="1">
      <t>グン</t>
    </rPh>
    <rPh sb="1" eb="2">
      <t>シ</t>
    </rPh>
    <rPh sb="2" eb="3">
      <t>メイ</t>
    </rPh>
    <phoneticPr fontId="4"/>
  </si>
  <si>
    <t>）</t>
    <phoneticPr fontId="4"/>
  </si>
  <si>
    <t>No.</t>
    <phoneticPr fontId="4"/>
  </si>
  <si>
    <t>ｱｽﾘｰﾄ
ﾋﾞﾌﾞｽ</t>
    <phoneticPr fontId="4"/>
  </si>
  <si>
    <t>ﾌﾘｶﾞﾅ</t>
    <phoneticPr fontId="4"/>
  </si>
  <si>
    <t>性別</t>
    <rPh sb="0" eb="2">
      <t>セイベツ</t>
    </rPh>
    <phoneticPr fontId="4"/>
  </si>
  <si>
    <t>住所</t>
    <rPh sb="0" eb="2">
      <t>ｼﾞｭｳｼｮ</t>
    </rPh>
    <phoneticPr fontId="4" type="halfwidthKatakana"/>
  </si>
  <si>
    <t>生年月日</t>
    <rPh sb="0" eb="4">
      <t>ｾｲﾈﾝｶﾞｯﾋﾟ</t>
    </rPh>
    <phoneticPr fontId="4" type="halfwidthKatakana"/>
  </si>
  <si>
    <t>年齢</t>
    <rPh sb="0" eb="2">
      <t>ﾈﾝﾚｲ</t>
    </rPh>
    <phoneticPr fontId="4" type="halfwidthKatakana"/>
  </si>
  <si>
    <t>種目１</t>
    <rPh sb="0" eb="2">
      <t>シュモク</t>
    </rPh>
    <phoneticPr fontId="4"/>
  </si>
  <si>
    <t>種目２</t>
    <rPh sb="0" eb="2">
      <t>シュモク</t>
    </rPh>
    <phoneticPr fontId="4"/>
  </si>
  <si>
    <t>4×100ｍＲ</t>
    <phoneticPr fontId="4" type="halfwidthKatakana"/>
  </si>
  <si>
    <t>種別</t>
    <rPh sb="0" eb="2">
      <t>シュベツ</t>
    </rPh>
    <phoneticPr fontId="4"/>
  </si>
  <si>
    <t>種目名</t>
    <rPh sb="0" eb="2">
      <t>シュモク</t>
    </rPh>
    <rPh sb="2" eb="3">
      <t>メイ</t>
    </rPh>
    <phoneticPr fontId="4"/>
  </si>
  <si>
    <t>参考記録</t>
    <rPh sb="0" eb="4">
      <t>サンコウキロク</t>
    </rPh>
    <phoneticPr fontId="4"/>
  </si>
  <si>
    <t>男女</t>
    <rPh sb="0" eb="2">
      <t>ﾀﾞﾝｼﾞｮ</t>
    </rPh>
    <phoneticPr fontId="4" type="halfwidthKatakana"/>
  </si>
  <si>
    <t>例</t>
    <rPh sb="0" eb="1">
      <t>ﾚｲ</t>
    </rPh>
    <phoneticPr fontId="4" type="halfwidthKatakana"/>
  </si>
  <si>
    <t>スポ協　太郎</t>
    <rPh sb="2" eb="3">
      <t>ｷｮｳ</t>
    </rPh>
    <rPh sb="4" eb="6">
      <t>ﾀﾛｳ</t>
    </rPh>
    <phoneticPr fontId="4" type="halfwidthKatakana"/>
  </si>
  <si>
    <t>ｽﾎﾟｷｮｳ　ﾀﾛｳ</t>
    <phoneticPr fontId="4" type="halfwidthKatakana"/>
  </si>
  <si>
    <t>男</t>
    <rPh sb="0" eb="1">
      <t>ｵﾄｺ</t>
    </rPh>
    <phoneticPr fontId="4" type="halfwidthKatakana"/>
  </si>
  <si>
    <t>福岡市博多区東平尾公園1-1-1</t>
    <rPh sb="0" eb="3">
      <t>ﾌｸｵｶｼ</t>
    </rPh>
    <rPh sb="3" eb="6">
      <t>ﾊｶﾀｸ</t>
    </rPh>
    <rPh sb="6" eb="11">
      <t>ﾋｶﾞｼﾋﾗｵｺｳｴﾝ</t>
    </rPh>
    <phoneticPr fontId="4" type="halfwidthKatakana"/>
  </si>
  <si>
    <t>青年男子</t>
  </si>
  <si>
    <t>100ｍ</t>
  </si>
  <si>
    <t>監督</t>
    <rPh sb="0" eb="2">
      <t>ｶﾝﾄｸ</t>
    </rPh>
    <phoneticPr fontId="4" type="halfwidthKatakana"/>
  </si>
  <si>
    <t>女</t>
    <rPh sb="0" eb="1">
      <t>ｵﾝﾅ</t>
    </rPh>
    <phoneticPr fontId="4" type="halfwidthKatakana"/>
  </si>
  <si>
    <t>青年男子</t>
    <rPh sb="0" eb="4">
      <t>セイネンダンシ</t>
    </rPh>
    <phoneticPr fontId="4"/>
  </si>
  <si>
    <t>※青年は35歳以下、一般は39歳以下、壮年は各年代の者。</t>
    <rPh sb="1" eb="3">
      <t>ｾｲﾈﾝ</t>
    </rPh>
    <rPh sb="6" eb="7">
      <t>ｻｲ</t>
    </rPh>
    <rPh sb="7" eb="9">
      <t>ｲｶ</t>
    </rPh>
    <rPh sb="10" eb="12">
      <t>ｲｯﾊﾟﾝ</t>
    </rPh>
    <rPh sb="15" eb="16">
      <t>ｻｲ</t>
    </rPh>
    <rPh sb="16" eb="18">
      <t>ｲｶ</t>
    </rPh>
    <rPh sb="19" eb="21">
      <t>ｿｳﾈﾝ</t>
    </rPh>
    <rPh sb="22" eb="23">
      <t>ｶｸ</t>
    </rPh>
    <rPh sb="23" eb="25">
      <t>ﾈﾝﾀﾞｲ</t>
    </rPh>
    <rPh sb="26" eb="27">
      <t>ﾓﾉ</t>
    </rPh>
    <phoneticPr fontId="4" type="halfwidthKatakana"/>
  </si>
  <si>
    <t>男子リレー</t>
    <rPh sb="0" eb="1">
      <t>ｵﾄｺ</t>
    </rPh>
    <rPh sb="1" eb="2">
      <t>ｺ</t>
    </rPh>
    <phoneticPr fontId="4" type="halfwidthKatakana"/>
  </si>
  <si>
    <t>女子リレー</t>
    <rPh sb="0" eb="1">
      <t>ｵﾝﾅ</t>
    </rPh>
    <rPh sb="1" eb="2">
      <t>ｺ</t>
    </rPh>
    <phoneticPr fontId="4" type="halfwidthKatakana"/>
  </si>
  <si>
    <t>↓</t>
    <phoneticPr fontId="4"/>
  </si>
  <si>
    <t>一般男子</t>
    <rPh sb="0" eb="4">
      <t>ｲｯﾊﾟﾝﾀﾞﾝｼ</t>
    </rPh>
    <phoneticPr fontId="4" type="halfwidthKatakana"/>
  </si>
  <si>
    <t>一般女子</t>
    <rPh sb="0" eb="4">
      <t>ｲｯﾊﾟﾝｼﾞｮｼ</t>
    </rPh>
    <phoneticPr fontId="4" type="halfwidthKatakana"/>
  </si>
  <si>
    <t>青年男子</t>
    <rPh sb="0" eb="2">
      <t>ｾｲﾈﾝ</t>
    </rPh>
    <rPh sb="2" eb="4">
      <t>ﾀﾞﾝｼ</t>
    </rPh>
    <phoneticPr fontId="4" type="halfwidthKatakana"/>
  </si>
  <si>
    <t>青年女子</t>
    <rPh sb="0" eb="4">
      <t>ｾｲﾈﾝｼﾞｮｼ</t>
    </rPh>
    <phoneticPr fontId="4" type="halfwidthKatakana"/>
  </si>
  <si>
    <t>壮年男子</t>
    <rPh sb="0" eb="2">
      <t>ｿｳﾈﾝ</t>
    </rPh>
    <rPh sb="2" eb="4">
      <t>ﾀﾞﾝｼ</t>
    </rPh>
    <phoneticPr fontId="4" type="halfwidthKatakana"/>
  </si>
  <si>
    <t>壮年女子</t>
    <rPh sb="0" eb="2">
      <t>ｿｳﾈﾝ</t>
    </rPh>
    <rPh sb="2" eb="4">
      <t>ｼﾞｮｼ</t>
    </rPh>
    <phoneticPr fontId="4" type="halfwidthKatakana"/>
  </si>
  <si>
    <t>100ｍ</t>
    <phoneticPr fontId="4" type="halfwidthKatakana"/>
  </si>
  <si>
    <t>100ｍ</t>
    <phoneticPr fontId="4"/>
  </si>
  <si>
    <t>100ｍ(40～49歳)</t>
    <rPh sb="10" eb="11">
      <t>サイ</t>
    </rPh>
    <phoneticPr fontId="4"/>
  </si>
  <si>
    <t>5,000m</t>
    <phoneticPr fontId="4" type="halfwidthKatakana"/>
  </si>
  <si>
    <t>3,000ｍ</t>
    <phoneticPr fontId="4"/>
  </si>
  <si>
    <t>400ｍ</t>
    <phoneticPr fontId="4"/>
  </si>
  <si>
    <t>200ｍ</t>
    <phoneticPr fontId="4"/>
  </si>
  <si>
    <t>100ｍ(50～59歳)</t>
    <rPh sb="10" eb="11">
      <t>サイ</t>
    </rPh>
    <phoneticPr fontId="4"/>
  </si>
  <si>
    <t>走高跳</t>
    <rPh sb="0" eb="1">
      <t>ハシ</t>
    </rPh>
    <rPh sb="1" eb="3">
      <t>タカト</t>
    </rPh>
    <phoneticPr fontId="4"/>
  </si>
  <si>
    <t>走幅跳</t>
    <phoneticPr fontId="4"/>
  </si>
  <si>
    <t>1,500ｍ</t>
    <phoneticPr fontId="4"/>
  </si>
  <si>
    <t>800ｍ</t>
    <phoneticPr fontId="4"/>
  </si>
  <si>
    <t>100ｍ(60～69歳)</t>
    <rPh sb="10" eb="11">
      <t>サイ</t>
    </rPh>
    <phoneticPr fontId="4"/>
  </si>
  <si>
    <t>走幅跳</t>
    <rPh sb="0" eb="1">
      <t>ハシ</t>
    </rPh>
    <rPh sb="1" eb="3">
      <t>ハバト</t>
    </rPh>
    <phoneticPr fontId="4"/>
  </si>
  <si>
    <t>砲丸投（4kg）</t>
    <rPh sb="0" eb="3">
      <t>ホウガンナ</t>
    </rPh>
    <phoneticPr fontId="4"/>
  </si>
  <si>
    <t>5,000ｍ</t>
    <phoneticPr fontId="4"/>
  </si>
  <si>
    <t>100ｍ(70～79歳)</t>
    <rPh sb="10" eb="11">
      <t>サイ</t>
    </rPh>
    <phoneticPr fontId="4"/>
  </si>
  <si>
    <t>100ｍ(80～89歳)</t>
    <rPh sb="10" eb="11">
      <t>サイ</t>
    </rPh>
    <phoneticPr fontId="4"/>
  </si>
  <si>
    <t>100ｍ(90～99歳)</t>
    <rPh sb="10" eb="11">
      <t>サイ</t>
    </rPh>
    <phoneticPr fontId="4"/>
  </si>
  <si>
    <t>砲丸投（6kg）</t>
    <rPh sb="0" eb="3">
      <t>ホウガンナ</t>
    </rPh>
    <phoneticPr fontId="4"/>
  </si>
  <si>
    <t>100ｍ(100歳以上)</t>
    <rPh sb="8" eb="9">
      <t>サイ</t>
    </rPh>
    <rPh sb="9" eb="11">
      <t>イジョウ</t>
    </rPh>
    <phoneticPr fontId="4"/>
  </si>
  <si>
    <t>3,000ｍ(50～59歳)</t>
    <rPh sb="12" eb="13">
      <t>サイ</t>
    </rPh>
    <phoneticPr fontId="4"/>
  </si>
  <si>
    <t>3,000ｍ(40～49歳)</t>
    <rPh sb="12" eb="13">
      <t>サイ</t>
    </rPh>
    <phoneticPr fontId="4"/>
  </si>
  <si>
    <t>3,000ｍ(60～69歳)</t>
    <rPh sb="12" eb="13">
      <t>サイ</t>
    </rPh>
    <phoneticPr fontId="4"/>
  </si>
  <si>
    <t>3,000ｍ(70～79歳)</t>
    <rPh sb="12" eb="13">
      <t>サイ</t>
    </rPh>
    <phoneticPr fontId="4"/>
  </si>
  <si>
    <t>3,000ｍ(80～89歳)</t>
    <rPh sb="12" eb="13">
      <t>サイ</t>
    </rPh>
    <phoneticPr fontId="4"/>
  </si>
  <si>
    <t>3,000ｍ(90～99歳)</t>
    <rPh sb="12" eb="13">
      <t>サイ</t>
    </rPh>
    <phoneticPr fontId="4"/>
  </si>
  <si>
    <t>3,000ｍ(100歳以上)</t>
    <rPh sb="10" eb="11">
      <t>サイ</t>
    </rPh>
    <rPh sb="11" eb="13">
      <t>イジョウ</t>
    </rPh>
    <phoneticPr fontId="4"/>
  </si>
  <si>
    <t>5,000ｍ(40～49歳)</t>
    <rPh sb="12" eb="13">
      <t>サイ</t>
    </rPh>
    <phoneticPr fontId="4"/>
  </si>
  <si>
    <t>走幅跳(40～49歳)</t>
    <rPh sb="0" eb="1">
      <t>ハシ</t>
    </rPh>
    <rPh sb="1" eb="3">
      <t>ハバト</t>
    </rPh>
    <rPh sb="9" eb="10">
      <t>サイ</t>
    </rPh>
    <phoneticPr fontId="4"/>
  </si>
  <si>
    <t>走幅跳(50～59歳)</t>
    <rPh sb="0" eb="1">
      <t>ハシ</t>
    </rPh>
    <rPh sb="1" eb="3">
      <t>ハバト</t>
    </rPh>
    <rPh sb="9" eb="10">
      <t>サイ</t>
    </rPh>
    <phoneticPr fontId="4"/>
  </si>
  <si>
    <t>走幅跳(60～69歳)</t>
    <rPh sb="0" eb="1">
      <t>ハシ</t>
    </rPh>
    <rPh sb="1" eb="3">
      <t>ハバト</t>
    </rPh>
    <rPh sb="9" eb="10">
      <t>サイ</t>
    </rPh>
    <phoneticPr fontId="4"/>
  </si>
  <si>
    <t>走幅跳(70～79歳)</t>
    <rPh sb="0" eb="1">
      <t>ハシ</t>
    </rPh>
    <rPh sb="1" eb="3">
      <t>ハバト</t>
    </rPh>
    <rPh sb="9" eb="10">
      <t>サイ</t>
    </rPh>
    <phoneticPr fontId="4"/>
  </si>
  <si>
    <t>走幅跳(80～89歳)</t>
    <rPh sb="0" eb="1">
      <t>ハシ</t>
    </rPh>
    <rPh sb="1" eb="3">
      <t>ハバト</t>
    </rPh>
    <rPh sb="9" eb="10">
      <t>サイ</t>
    </rPh>
    <phoneticPr fontId="4"/>
  </si>
  <si>
    <t>走幅跳(90～99歳)</t>
    <rPh sb="0" eb="1">
      <t>ハシ</t>
    </rPh>
    <rPh sb="1" eb="3">
      <t>ハバト</t>
    </rPh>
    <rPh sb="9" eb="10">
      <t>サイ</t>
    </rPh>
    <phoneticPr fontId="4"/>
  </si>
  <si>
    <t>走幅跳(100歳以上)</t>
    <rPh sb="0" eb="1">
      <t>ハシ</t>
    </rPh>
    <rPh sb="1" eb="3">
      <t>ハバト</t>
    </rPh>
    <rPh sb="7" eb="8">
      <t>サイ</t>
    </rPh>
    <rPh sb="8" eb="10">
      <t>イジョウ</t>
    </rPh>
    <phoneticPr fontId="4"/>
  </si>
  <si>
    <t>砲丸投(40～49歳)</t>
    <rPh sb="0" eb="3">
      <t>ホウガンナゲ</t>
    </rPh>
    <rPh sb="9" eb="10">
      <t>サイ</t>
    </rPh>
    <phoneticPr fontId="4"/>
  </si>
  <si>
    <t>砲丸投(50～59歳)</t>
    <rPh sb="0" eb="3">
      <t>ホウガンナゲ</t>
    </rPh>
    <rPh sb="9" eb="10">
      <t>サイ</t>
    </rPh>
    <phoneticPr fontId="4"/>
  </si>
  <si>
    <t>砲丸投(60～69歳)</t>
    <rPh sb="0" eb="3">
      <t>ホウガンナゲ</t>
    </rPh>
    <rPh sb="9" eb="10">
      <t>サイ</t>
    </rPh>
    <phoneticPr fontId="4"/>
  </si>
  <si>
    <t>砲丸投(70～79歳)</t>
    <rPh sb="0" eb="3">
      <t>ホウガンナゲ</t>
    </rPh>
    <rPh sb="9" eb="10">
      <t>サイ</t>
    </rPh>
    <phoneticPr fontId="4"/>
  </si>
  <si>
    <t>砲丸投(80～89歳)</t>
    <rPh sb="0" eb="3">
      <t>ホウガンナゲ</t>
    </rPh>
    <rPh sb="9" eb="10">
      <t>サイ</t>
    </rPh>
    <phoneticPr fontId="4"/>
  </si>
  <si>
    <t>砲丸投(90～99歳)</t>
    <rPh sb="0" eb="3">
      <t>ホウガンナゲ</t>
    </rPh>
    <rPh sb="9" eb="10">
      <t>サイ</t>
    </rPh>
    <phoneticPr fontId="4"/>
  </si>
  <si>
    <t>砲丸投(100歳以上)</t>
    <rPh sb="0" eb="3">
      <t>ホウガンナゲ</t>
    </rPh>
    <rPh sb="7" eb="8">
      <t>サイ</t>
    </rPh>
    <rPh sb="8" eb="10">
      <t>イジョウ</t>
    </rPh>
    <phoneticPr fontId="4"/>
  </si>
  <si>
    <t>申込書２</t>
    <rPh sb="0" eb="3">
      <t>モウシコミショ</t>
    </rPh>
    <phoneticPr fontId="4"/>
  </si>
  <si>
    <t>（</t>
    <phoneticPr fontId="4"/>
  </si>
  <si>
    <t>【一般男子】</t>
    <rPh sb="1" eb="3">
      <t>イッパン</t>
    </rPh>
    <rPh sb="3" eb="5">
      <t>ダンシ</t>
    </rPh>
    <phoneticPr fontId="4"/>
  </si>
  <si>
    <t>区</t>
    <rPh sb="0" eb="1">
      <t>ク</t>
    </rPh>
    <phoneticPr fontId="4"/>
  </si>
  <si>
    <t>　※福岡市・北九州市は区名を記入</t>
    <phoneticPr fontId="4"/>
  </si>
  <si>
    <t>身長(cm)</t>
    <rPh sb="0" eb="2">
      <t>シンチョウ</t>
    </rPh>
    <phoneticPr fontId="4"/>
  </si>
  <si>
    <t>生年月日</t>
    <rPh sb="0" eb="2">
      <t>セイネン</t>
    </rPh>
    <rPh sb="2" eb="4">
      <t>ガッピ</t>
    </rPh>
    <phoneticPr fontId="4"/>
  </si>
  <si>
    <t>住　所</t>
    <rPh sb="0" eb="1">
      <t>ジュウ</t>
    </rPh>
    <rPh sb="2" eb="3">
      <t>ショ</t>
    </rPh>
    <phoneticPr fontId="4"/>
  </si>
  <si>
    <t>コーチ</t>
    <phoneticPr fontId="4"/>
  </si>
  <si>
    <t>マネジャー</t>
    <phoneticPr fontId="4"/>
  </si>
  <si>
    <t>選手は、35歳以上の者。ただし、35歳未満の者が選手数の1/2に達しない範囲で参加できる。</t>
    <rPh sb="0" eb="2">
      <t>センシュ</t>
    </rPh>
    <rPh sb="6" eb="7">
      <t>サイ</t>
    </rPh>
    <rPh sb="7" eb="9">
      <t>イジョウ</t>
    </rPh>
    <rPh sb="10" eb="11">
      <t>モノ</t>
    </rPh>
    <rPh sb="18" eb="19">
      <t>サイ</t>
    </rPh>
    <rPh sb="19" eb="21">
      <t>ミマン</t>
    </rPh>
    <phoneticPr fontId="4"/>
  </si>
  <si>
    <t xml:space="preserve">　 </t>
    <phoneticPr fontId="4"/>
  </si>
  <si>
    <t>【一般女子】</t>
    <rPh sb="1" eb="3">
      <t>イッパン</t>
    </rPh>
    <rPh sb="3" eb="5">
      <t>ジョシ</t>
    </rPh>
    <phoneticPr fontId="4"/>
  </si>
  <si>
    <t>【青年男子】</t>
    <rPh sb="1" eb="3">
      <t>セイネン</t>
    </rPh>
    <rPh sb="3" eb="5">
      <t>ダンシ</t>
    </rPh>
    <rPh sb="4" eb="5">
      <t>カズオ</t>
    </rPh>
    <phoneticPr fontId="4"/>
  </si>
  <si>
    <t>学生</t>
    <rPh sb="0" eb="2">
      <t>ガクセイ</t>
    </rPh>
    <phoneticPr fontId="4"/>
  </si>
  <si>
    <t>選手は40歳以下の者。オーバーエイジ枠(2名)を認める。学生・生徒に該当する者は、学生欄に○印を記入(2名以内)。</t>
    <rPh sb="0" eb="2">
      <t>センシュ</t>
    </rPh>
    <rPh sb="5" eb="6">
      <t>サイ</t>
    </rPh>
    <rPh sb="6" eb="8">
      <t>イカ</t>
    </rPh>
    <rPh sb="9" eb="10">
      <t>モノ</t>
    </rPh>
    <rPh sb="18" eb="19">
      <t>ワク</t>
    </rPh>
    <rPh sb="21" eb="22">
      <t>メイ</t>
    </rPh>
    <rPh sb="24" eb="25">
      <t>ミト</t>
    </rPh>
    <rPh sb="38" eb="39">
      <t>モノ</t>
    </rPh>
    <rPh sb="52" eb="53">
      <t>メイ</t>
    </rPh>
    <rPh sb="53" eb="55">
      <t>イナイ</t>
    </rPh>
    <phoneticPr fontId="4"/>
  </si>
  <si>
    <t>【青年女子】</t>
    <rPh sb="1" eb="3">
      <t>セイネン</t>
    </rPh>
    <rPh sb="3" eb="5">
      <t>ジョシ</t>
    </rPh>
    <rPh sb="5" eb="6">
      <t>ダンシ</t>
    </rPh>
    <phoneticPr fontId="4"/>
  </si>
  <si>
    <t>申込書３</t>
    <rPh sb="0" eb="3">
      <t>モウシコミショ</t>
    </rPh>
    <phoneticPr fontId="4"/>
  </si>
  <si>
    <t>選手は、30歳以上の者。ただし、30歳未満の者が選手数の1/2に達しない範囲で参加できる。</t>
    <rPh sb="0" eb="2">
      <t>センシュ</t>
    </rPh>
    <rPh sb="6" eb="7">
      <t>サイ</t>
    </rPh>
    <rPh sb="7" eb="9">
      <t>イジョウ</t>
    </rPh>
    <rPh sb="10" eb="11">
      <t>モノ</t>
    </rPh>
    <rPh sb="18" eb="19">
      <t>サイ</t>
    </rPh>
    <rPh sb="19" eb="21">
      <t>ミマン</t>
    </rPh>
    <phoneticPr fontId="4"/>
  </si>
  <si>
    <t>選手は40歳以下の者。オーバーエイジ枠(3名)を認める。学生・生徒に該当する者は、学生欄に○印を記入(3名以内)。</t>
    <rPh sb="0" eb="2">
      <t>センシュ</t>
    </rPh>
    <rPh sb="5" eb="6">
      <t>サイ</t>
    </rPh>
    <rPh sb="6" eb="8">
      <t>イカ</t>
    </rPh>
    <rPh sb="9" eb="10">
      <t>モノ</t>
    </rPh>
    <rPh sb="18" eb="19">
      <t>ワク</t>
    </rPh>
    <rPh sb="21" eb="22">
      <t>メイ</t>
    </rPh>
    <rPh sb="24" eb="25">
      <t>ミト</t>
    </rPh>
    <rPh sb="38" eb="39">
      <t>モノ</t>
    </rPh>
    <rPh sb="52" eb="53">
      <t>メイ</t>
    </rPh>
    <rPh sb="53" eb="55">
      <t>イナイ</t>
    </rPh>
    <phoneticPr fontId="4"/>
  </si>
  <si>
    <t>【壮年女子】</t>
    <rPh sb="1" eb="3">
      <t>ソウネン</t>
    </rPh>
    <rPh sb="3" eb="5">
      <t>ジョシ</t>
    </rPh>
    <rPh sb="5" eb="6">
      <t>ダンシ</t>
    </rPh>
    <phoneticPr fontId="4"/>
  </si>
  <si>
    <t>選手は、35歳以上の者。</t>
    <phoneticPr fontId="4"/>
  </si>
  <si>
    <t>申込書４</t>
    <rPh sb="0" eb="3">
      <t>モウシコミショ</t>
    </rPh>
    <phoneticPr fontId="4"/>
  </si>
  <si>
    <t>郡市名（</t>
    <rPh sb="0" eb="3">
      <t>グンシメイ</t>
    </rPh>
    <phoneticPr fontId="4"/>
  </si>
  <si>
    <t>【一般】</t>
    <rPh sb="1" eb="3">
      <t>イッパン</t>
    </rPh>
    <rPh sb="3" eb="4">
      <t>ダンシ</t>
    </rPh>
    <phoneticPr fontId="4"/>
  </si>
  <si>
    <t>男子6名以内、女子4名以内、総数8名以内</t>
    <rPh sb="0" eb="2">
      <t>ダンシ</t>
    </rPh>
    <rPh sb="3" eb="4">
      <t>メイ</t>
    </rPh>
    <rPh sb="4" eb="6">
      <t>イナイ</t>
    </rPh>
    <rPh sb="7" eb="9">
      <t>ジョシ</t>
    </rPh>
    <rPh sb="10" eb="11">
      <t>メイ</t>
    </rPh>
    <rPh sb="11" eb="13">
      <t>イナイ</t>
    </rPh>
    <rPh sb="14" eb="16">
      <t>ソウスウ</t>
    </rPh>
    <rPh sb="17" eb="18">
      <t>メイ</t>
    </rPh>
    <rPh sb="18" eb="20">
      <t>イナイ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</si>
  <si>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</si>
  <si>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</si>
  <si>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交代選手（男子・女子）</t>
    <rPh sb="0" eb="4">
      <t>コウタイセンシュ</t>
    </rPh>
    <rPh sb="5" eb="6">
      <t>オトコ</t>
    </rPh>
    <rPh sb="6" eb="7">
      <t>コ</t>
    </rPh>
    <rPh sb="8" eb="9">
      <t>オンナ</t>
    </rPh>
    <rPh sb="9" eb="10">
      <t>コ</t>
    </rPh>
    <phoneticPr fontId="4"/>
  </si>
  <si>
    <t>【壮年】</t>
    <rPh sb="1" eb="3">
      <t>ソウネン</t>
    </rPh>
    <rPh sb="3" eb="4">
      <t>ダンシ</t>
    </rPh>
    <phoneticPr fontId="4"/>
  </si>
  <si>
    <t>A</t>
  </si>
  <si>
    <t>（福岡市・北九州市は4ﾁｰﾑ以内、久留米市は2ﾁｰﾑ以内）</t>
  </si>
  <si>
    <t>男子
複45</t>
    <rPh sb="0" eb="1">
      <t>オトコ</t>
    </rPh>
    <rPh sb="1" eb="2">
      <t>コ</t>
    </rPh>
    <rPh sb="3" eb="4">
      <t>フク</t>
    </rPh>
    <phoneticPr fontId="4"/>
  </si>
  <si>
    <t>女子
複45</t>
    <rPh sb="0" eb="1">
      <t>オンナ</t>
    </rPh>
    <rPh sb="1" eb="2">
      <t>コ</t>
    </rPh>
    <rPh sb="3" eb="4">
      <t>フク</t>
    </rPh>
    <phoneticPr fontId="4"/>
  </si>
  <si>
    <t>男子
複55</t>
    <rPh sb="0" eb="1">
      <t>オトコ</t>
    </rPh>
    <rPh sb="1" eb="2">
      <t>コ</t>
    </rPh>
    <rPh sb="3" eb="4">
      <t>フク</t>
    </rPh>
    <phoneticPr fontId="4"/>
  </si>
  <si>
    <t>交代選手（男子・女子）</t>
    <rPh sb="0" eb="2">
      <t>コウタイ</t>
    </rPh>
    <rPh sb="2" eb="4">
      <t>センシュ</t>
    </rPh>
    <rPh sb="5" eb="7">
      <t>ダンシ</t>
    </rPh>
    <rPh sb="8" eb="10">
      <t>ジョシ</t>
    </rPh>
    <phoneticPr fontId="4"/>
  </si>
  <si>
    <t>B</t>
    <phoneticPr fontId="4"/>
  </si>
  <si>
    <t>C</t>
    <phoneticPr fontId="4"/>
  </si>
  <si>
    <t>D</t>
    <phoneticPr fontId="4"/>
  </si>
  <si>
    <t>申込書５</t>
    <rPh sb="0" eb="3">
      <t>モウシコミショ</t>
    </rPh>
    <phoneticPr fontId="4"/>
  </si>
  <si>
    <t>卓球競技</t>
    <rPh sb="0" eb="2">
      <t>タッキュウ</t>
    </rPh>
    <rPh sb="2" eb="4">
      <t>キョウギ</t>
    </rPh>
    <phoneticPr fontId="4"/>
  </si>
  <si>
    <t>)</t>
    <phoneticPr fontId="4"/>
  </si>
  <si>
    <t>【一般】</t>
    <rPh sb="1" eb="3">
      <t>イッパン</t>
    </rPh>
    <phoneticPr fontId="4"/>
  </si>
  <si>
    <t>選手は、男女各3名以内で構成すること。</t>
    <rPh sb="0" eb="2">
      <t>センシュ</t>
    </rPh>
    <rPh sb="4" eb="6">
      <t>ダンジョ</t>
    </rPh>
    <rPh sb="6" eb="7">
      <t>カク</t>
    </rPh>
    <rPh sb="8" eb="9">
      <t>メイ</t>
    </rPh>
    <rPh sb="9" eb="11">
      <t>イナイ</t>
    </rPh>
    <rPh sb="12" eb="14">
      <t>コウセイ</t>
    </rPh>
    <phoneticPr fontId="4"/>
  </si>
  <si>
    <t>【青年】</t>
    <rPh sb="1" eb="3">
      <t>セイネン</t>
    </rPh>
    <phoneticPr fontId="4"/>
  </si>
  <si>
    <t>選手は、40歳以下の者で男女各3名以内で構成すること。オーバーエイジ枠(男女各1名)を認める。</t>
    <rPh sb="0" eb="2">
      <t>センシュ</t>
    </rPh>
    <rPh sb="12" eb="14">
      <t>ダンジョ</t>
    </rPh>
    <rPh sb="14" eb="15">
      <t>カク</t>
    </rPh>
    <rPh sb="16" eb="17">
      <t>メイ</t>
    </rPh>
    <rPh sb="17" eb="19">
      <t>イナイ</t>
    </rPh>
    <rPh sb="20" eb="22">
      <t>コウセイ</t>
    </rPh>
    <rPh sb="36" eb="38">
      <t>ダンジョ</t>
    </rPh>
    <rPh sb="38" eb="39">
      <t>カク</t>
    </rPh>
    <phoneticPr fontId="4"/>
  </si>
  <si>
    <t>学生・生徒に該当する者は、学生欄に○印を記入(男女各1名以内)。</t>
    <phoneticPr fontId="4"/>
  </si>
  <si>
    <t>【壮年】</t>
    <rPh sb="1" eb="3">
      <t>ソウネン</t>
    </rPh>
    <phoneticPr fontId="4"/>
  </si>
  <si>
    <t>選手は、70歳代を含む男女各4名以内で構成すること。</t>
    <rPh sb="0" eb="2">
      <t>センシュ</t>
    </rPh>
    <rPh sb="6" eb="7">
      <t>サイ</t>
    </rPh>
    <rPh sb="7" eb="8">
      <t>ダイ</t>
    </rPh>
    <rPh sb="9" eb="10">
      <t>フク</t>
    </rPh>
    <rPh sb="11" eb="13">
      <t>ダンジョ</t>
    </rPh>
    <rPh sb="13" eb="14">
      <t>カク</t>
    </rPh>
    <rPh sb="15" eb="16">
      <t>メイ</t>
    </rPh>
    <rPh sb="16" eb="18">
      <t>イナイ</t>
    </rPh>
    <rPh sb="19" eb="21">
      <t>コウセイ</t>
    </rPh>
    <phoneticPr fontId="4"/>
  </si>
  <si>
    <t>申込書６</t>
    <rPh sb="0" eb="3">
      <t>モウシコミショ</t>
    </rPh>
    <phoneticPr fontId="4"/>
  </si>
  <si>
    <t>ふるさと</t>
    <phoneticPr fontId="4"/>
  </si>
  <si>
    <t>○</t>
    <phoneticPr fontId="4"/>
  </si>
  <si>
    <t>他郡市在住であっても、出身中学校所在地の郡市から「ふるさと選手」としての出場を認める。ただし、選手数の</t>
    <rPh sb="0" eb="3">
      <t>タグンシ</t>
    </rPh>
    <rPh sb="3" eb="5">
      <t>ザイジュウ</t>
    </rPh>
    <rPh sb="11" eb="16">
      <t>シュッシンチュウガッコウ</t>
    </rPh>
    <rPh sb="16" eb="19">
      <t>ショザイチ</t>
    </rPh>
    <rPh sb="20" eb="22">
      <t>グンシ</t>
    </rPh>
    <rPh sb="29" eb="31">
      <t>センシュ</t>
    </rPh>
    <rPh sb="36" eb="38">
      <t>シュツジョウ</t>
    </rPh>
    <rPh sb="39" eb="40">
      <t>ミト</t>
    </rPh>
    <rPh sb="47" eb="50">
      <t>センシュスウ</t>
    </rPh>
    <phoneticPr fontId="4"/>
  </si>
  <si>
    <t>1/2以内。該当する選手は、ふるさと欄に○印を記入すること。</t>
    <rPh sb="10" eb="12">
      <t>センシュ</t>
    </rPh>
    <rPh sb="18" eb="19">
      <t>ラン</t>
    </rPh>
    <rPh sb="21" eb="22">
      <t>シルシ</t>
    </rPh>
    <rPh sb="23" eb="25">
      <t>キニュウ</t>
    </rPh>
    <phoneticPr fontId="4"/>
  </si>
  <si>
    <t>【青年】</t>
    <rPh sb="1" eb="3">
      <t>セイネン</t>
    </rPh>
    <rPh sb="3" eb="4">
      <t>カズコ</t>
    </rPh>
    <phoneticPr fontId="4"/>
  </si>
  <si>
    <t>選　手（男子）</t>
    <rPh sb="0" eb="1">
      <t>セン</t>
    </rPh>
    <rPh sb="2" eb="3">
      <t>テ</t>
    </rPh>
    <rPh sb="4" eb="6">
      <t>ダンシ</t>
    </rPh>
    <phoneticPr fontId="4"/>
  </si>
  <si>
    <t>選　手（女子）</t>
    <rPh sb="0" eb="1">
      <t>セン</t>
    </rPh>
    <rPh sb="2" eb="3">
      <t>テ</t>
    </rPh>
    <rPh sb="4" eb="6">
      <t>ジョシ</t>
    </rPh>
    <phoneticPr fontId="4"/>
  </si>
  <si>
    <t>選手は、40歳以下の者で男女各3名で構成すること。学生・生徒に該当する者は、学生欄に○印を記入(男女各1名以内)。</t>
    <phoneticPr fontId="4"/>
  </si>
  <si>
    <t>【壮年男子】</t>
    <rPh sb="1" eb="3">
      <t>ソウネン</t>
    </rPh>
    <rPh sb="3" eb="5">
      <t>ダンシ</t>
    </rPh>
    <rPh sb="4" eb="5">
      <t>カズオ</t>
    </rPh>
    <phoneticPr fontId="4"/>
  </si>
  <si>
    <t>選手は、40歳以上の者。</t>
    <rPh sb="7" eb="9">
      <t>イジョウ</t>
    </rPh>
    <phoneticPr fontId="4"/>
  </si>
  <si>
    <t>【壮年混成】</t>
    <rPh sb="1" eb="3">
      <t>ソウネン</t>
    </rPh>
    <rPh sb="3" eb="5">
      <t>コンセイ</t>
    </rPh>
    <rPh sb="5" eb="6">
      <t>ダンシ</t>
    </rPh>
    <phoneticPr fontId="4"/>
  </si>
  <si>
    <t>選手は、55歳以上の者で男女各3名で構成すること。</t>
    <rPh sb="7" eb="9">
      <t>イジョウ</t>
    </rPh>
    <phoneticPr fontId="4"/>
  </si>
  <si>
    <t>B1: =IF('6.バド'!B48="", "", '6.バド'!B48)</t>
    <phoneticPr fontId="4"/>
  </si>
  <si>
    <t>申込書７</t>
    <rPh sb="0" eb="3">
      <t>モウシコミショ</t>
    </rPh>
    <phoneticPr fontId="4"/>
  </si>
  <si>
    <t>柔道競技</t>
    <rPh sb="0" eb="2">
      <t>ジュウドウ</t>
    </rPh>
    <rPh sb="2" eb="4">
      <t>キョウギ</t>
    </rPh>
    <phoneticPr fontId="4"/>
  </si>
  <si>
    <t>在勤地</t>
    <rPh sb="0" eb="3">
      <t>ザイキンチ</t>
    </rPh>
    <phoneticPr fontId="4"/>
  </si>
  <si>
    <t>全柔連登録番号</t>
    <rPh sb="0" eb="3">
      <t>ゼンジュウレン</t>
    </rPh>
    <rPh sb="3" eb="5">
      <t>トウロク</t>
    </rPh>
    <rPh sb="5" eb="7">
      <t>バンゴウ</t>
    </rPh>
    <phoneticPr fontId="4"/>
  </si>
  <si>
    <t>監　　督</t>
    <rPh sb="0" eb="1">
      <t>ラン</t>
    </rPh>
    <rPh sb="3" eb="4">
      <t>ヨシ</t>
    </rPh>
    <phoneticPr fontId="4"/>
  </si>
  <si>
    <t>なし</t>
    <phoneticPr fontId="4"/>
  </si>
  <si>
    <t>先鋒</t>
    <rPh sb="0" eb="2">
      <t>センポウ</t>
    </rPh>
    <phoneticPr fontId="4"/>
  </si>
  <si>
    <t>初段</t>
    <rPh sb="0" eb="2">
      <t>ショダン</t>
    </rPh>
    <phoneticPr fontId="4"/>
  </si>
  <si>
    <t>四将</t>
    <rPh sb="0" eb="1">
      <t>ヨン</t>
    </rPh>
    <rPh sb="1" eb="2">
      <t>ショウ</t>
    </rPh>
    <phoneticPr fontId="4"/>
  </si>
  <si>
    <t>弐段</t>
    <rPh sb="0" eb="2">
      <t>ニダン</t>
    </rPh>
    <phoneticPr fontId="4"/>
  </si>
  <si>
    <t>中堅</t>
    <rPh sb="0" eb="2">
      <t>チュウケン</t>
    </rPh>
    <phoneticPr fontId="4"/>
  </si>
  <si>
    <t>参段</t>
    <rPh sb="0" eb="2">
      <t>サンダン</t>
    </rPh>
    <phoneticPr fontId="4"/>
  </si>
  <si>
    <t>副将</t>
    <rPh sb="0" eb="2">
      <t>フクショウ</t>
    </rPh>
    <phoneticPr fontId="4"/>
  </si>
  <si>
    <t>四段</t>
    <rPh sb="0" eb="2">
      <t>ヨダン</t>
    </rPh>
    <phoneticPr fontId="4"/>
  </si>
  <si>
    <t>大将</t>
    <rPh sb="0" eb="2">
      <t>タイショウ</t>
    </rPh>
    <phoneticPr fontId="4"/>
  </si>
  <si>
    <t>選手は四段以下の者。在勤地が当該郡市にある者は、在勤地欄に○印を記入のこと。参加は、2025年全日本柔道</t>
    <rPh sb="0" eb="2">
      <t>センシュ</t>
    </rPh>
    <rPh sb="3" eb="4">
      <t>4</t>
    </rPh>
    <rPh sb="4" eb="5">
      <t>ダン</t>
    </rPh>
    <rPh sb="5" eb="7">
      <t>イカ</t>
    </rPh>
    <rPh sb="8" eb="9">
      <t>モノ</t>
    </rPh>
    <rPh sb="10" eb="12">
      <t>ザイキン</t>
    </rPh>
    <rPh sb="12" eb="13">
      <t>チ</t>
    </rPh>
    <rPh sb="14" eb="16">
      <t>トウガイ</t>
    </rPh>
    <rPh sb="15" eb="17">
      <t>トウガイ</t>
    </rPh>
    <rPh sb="17" eb="19">
      <t>グンシ</t>
    </rPh>
    <rPh sb="22" eb="23">
      <t>モノ</t>
    </rPh>
    <rPh sb="25" eb="29">
      <t>ザイキンチラン</t>
    </rPh>
    <rPh sb="30" eb="32">
      <t>マルシルシ</t>
    </rPh>
    <rPh sb="33" eb="35">
      <t>キニュウ</t>
    </rPh>
    <phoneticPr fontId="4"/>
  </si>
  <si>
    <t>連盟に登録した者に限る。全日本柔道連盟登録番号申請中の者は、登録番号欄に「申請中」と記入のこと。</t>
    <phoneticPr fontId="4"/>
  </si>
  <si>
    <t>５人制</t>
    <rPh sb="1" eb="3">
      <t>ニンセイ</t>
    </rPh>
    <phoneticPr fontId="4"/>
  </si>
  <si>
    <t>A</t>
    <phoneticPr fontId="4"/>
  </si>
  <si>
    <t>先鋒</t>
    <rPh sb="0" eb="1">
      <t>サキ</t>
    </rPh>
    <rPh sb="1" eb="2">
      <t>ホコ</t>
    </rPh>
    <phoneticPr fontId="4"/>
  </si>
  <si>
    <t>73kg以下</t>
    <phoneticPr fontId="4"/>
  </si>
  <si>
    <t>90kg以下</t>
    <phoneticPr fontId="4"/>
  </si>
  <si>
    <t>中堅</t>
    <rPh sb="0" eb="1">
      <t>ナカ</t>
    </rPh>
    <rPh sb="1" eb="2">
      <t>ケン</t>
    </rPh>
    <phoneticPr fontId="4"/>
  </si>
  <si>
    <t>副将</t>
    <rPh sb="0" eb="1">
      <t>フク</t>
    </rPh>
    <rPh sb="1" eb="2">
      <t>ショウ</t>
    </rPh>
    <phoneticPr fontId="4"/>
  </si>
  <si>
    <t>無差別</t>
    <rPh sb="0" eb="3">
      <t>ムサベツ</t>
    </rPh>
    <phoneticPr fontId="4"/>
  </si>
  <si>
    <t>大将</t>
    <rPh sb="0" eb="1">
      <t>ダイ</t>
    </rPh>
    <rPh sb="1" eb="2">
      <t>ショウ</t>
    </rPh>
    <phoneticPr fontId="4"/>
  </si>
  <si>
    <t>在勤地が当該郡市にある者は、在勤地欄に○印を記入のこと。参加は、2025年全日本柔道連盟に登録した者に限る。</t>
    <phoneticPr fontId="4"/>
  </si>
  <si>
    <t>全日本柔道連盟登録番号申請中の者は、登録番号欄に「申請中」と記入のこと。</t>
    <phoneticPr fontId="4"/>
  </si>
  <si>
    <t>３人制</t>
    <rPh sb="1" eb="3">
      <t>ニンセイ</t>
    </rPh>
    <phoneticPr fontId="4"/>
  </si>
  <si>
    <t>選手は40歳以下の者。オーバーエイジ枠(1名)を認める。学生・生徒に該当する者は、学生欄に○印を記入(1名以内)。</t>
    <rPh sb="0" eb="2">
      <t>センシュ</t>
    </rPh>
    <rPh sb="5" eb="6">
      <t>サイ</t>
    </rPh>
    <rPh sb="6" eb="8">
      <t>イカ</t>
    </rPh>
    <rPh sb="9" eb="10">
      <t>モノ</t>
    </rPh>
    <rPh sb="18" eb="19">
      <t>ワク</t>
    </rPh>
    <rPh sb="21" eb="22">
      <t>メイ</t>
    </rPh>
    <rPh sb="24" eb="25">
      <t>ミト</t>
    </rPh>
    <rPh sb="38" eb="39">
      <t>モノ</t>
    </rPh>
    <rPh sb="52" eb="53">
      <t>メイ</t>
    </rPh>
    <rPh sb="53" eb="55">
      <t>イナイ</t>
    </rPh>
    <phoneticPr fontId="4"/>
  </si>
  <si>
    <t>申込書８</t>
    <rPh sb="0" eb="3">
      <t>モウシコミショ</t>
    </rPh>
    <phoneticPr fontId="4"/>
  </si>
  <si>
    <t>剣道競技</t>
    <rPh sb="0" eb="2">
      <t>ケンドウ</t>
    </rPh>
    <rPh sb="2" eb="4">
      <t>キョウギ</t>
    </rPh>
    <phoneticPr fontId="4"/>
  </si>
  <si>
    <t>25歳以下</t>
    <rPh sb="2" eb="3">
      <t>サイ</t>
    </rPh>
    <rPh sb="3" eb="5">
      <t>イカ</t>
    </rPh>
    <phoneticPr fontId="4"/>
  </si>
  <si>
    <t>次峰</t>
    <rPh sb="0" eb="1">
      <t>ツギ</t>
    </rPh>
    <rPh sb="1" eb="2">
      <t>ポウ</t>
    </rPh>
    <phoneticPr fontId="4"/>
  </si>
  <si>
    <t>26歳以上
35歳以下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</si>
  <si>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36歳以上
45歳以下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</si>
  <si>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46歳以上
54歳以下</t>
    <rPh sb="2" eb="3">
      <t>サイ</t>
    </rPh>
    <rPh sb="3" eb="5">
      <t>イジョウ</t>
    </rPh>
    <rPh sb="8" eb="9">
      <t>サイ</t>
    </rPh>
    <rPh sb="9" eb="11">
      <t>イカ</t>
    </rPh>
    <phoneticPr fontId="4"/>
  </si>
  <si>
    <t>55歳以上</t>
    <rPh sb="2" eb="3">
      <t>サイ</t>
    </rPh>
    <rPh sb="3" eb="5">
      <t>イジョウ</t>
    </rPh>
    <phoneticPr fontId="4"/>
  </si>
  <si>
    <t>当該年齢者がいない場合、上の年齢者を充当しても良い。年齢は、申込締切日（令和7年7月29日）の年齢とする。</t>
    <rPh sb="0" eb="2">
      <t>トウガイ</t>
    </rPh>
    <rPh sb="2" eb="4">
      <t>ネンレイ</t>
    </rPh>
    <rPh sb="4" eb="5">
      <t>シャ</t>
    </rPh>
    <rPh sb="9" eb="11">
      <t>バアイ</t>
    </rPh>
    <rPh sb="12" eb="13">
      <t>ウエ</t>
    </rPh>
    <rPh sb="14" eb="16">
      <t>ネンレイ</t>
    </rPh>
    <rPh sb="16" eb="17">
      <t>シャ</t>
    </rPh>
    <rPh sb="18" eb="20">
      <t>ジュウトウ</t>
    </rPh>
    <rPh sb="23" eb="24">
      <t>ヨ</t>
    </rPh>
    <rPh sb="34" eb="35">
      <t>ヒ</t>
    </rPh>
    <phoneticPr fontId="4"/>
  </si>
  <si>
    <t>先　鋒</t>
    <rPh sb="0" eb="1">
      <t>サキ</t>
    </rPh>
    <rPh sb="2" eb="3">
      <t>ホコ</t>
    </rPh>
    <phoneticPr fontId="4"/>
  </si>
  <si>
    <t>中　堅</t>
    <rPh sb="0" eb="1">
      <t>ナカ</t>
    </rPh>
    <rPh sb="2" eb="3">
      <t>ケン</t>
    </rPh>
    <phoneticPr fontId="4"/>
  </si>
  <si>
    <t>大　将
(40歳以上)</t>
    <rPh sb="0" eb="1">
      <t>ダイ</t>
    </rPh>
    <rPh sb="2" eb="3">
      <t>ショウ</t>
    </rPh>
    <rPh sb="7" eb="8">
      <t>サイ</t>
    </rPh>
    <rPh sb="8" eb="10">
      <t>イジョウ</t>
    </rPh>
    <phoneticPr fontId="4"/>
  </si>
  <si>
    <t>大将は、40歳以上の者。年齢は、申込締切日（令和7年7月29日）の年齢とする。</t>
    <phoneticPr fontId="4"/>
  </si>
  <si>
    <t>次　鋒</t>
    <rPh sb="0" eb="1">
      <t>ツギ</t>
    </rPh>
    <rPh sb="2" eb="3">
      <t>ホコ</t>
    </rPh>
    <phoneticPr fontId="4"/>
  </si>
  <si>
    <t>副　将</t>
    <rPh sb="0" eb="1">
      <t>フク</t>
    </rPh>
    <rPh sb="2" eb="3">
      <t>ショウ</t>
    </rPh>
    <phoneticPr fontId="4"/>
  </si>
  <si>
    <t>大　将
(30歳代)</t>
    <rPh sb="0" eb="1">
      <t>ダイ</t>
    </rPh>
    <rPh sb="2" eb="3">
      <t>ショウ</t>
    </rPh>
    <rPh sb="7" eb="9">
      <t>サイダイ</t>
    </rPh>
    <phoneticPr fontId="4"/>
  </si>
  <si>
    <t>選手は、35歳以下の者。大将は、30歳代の者。学生・生徒に該当する選手は、学生欄に○印を記入(2名以内)。</t>
    <rPh sb="0" eb="2">
      <t>センシュ</t>
    </rPh>
    <rPh sb="6" eb="7">
      <t>サイ</t>
    </rPh>
    <rPh sb="7" eb="9">
      <t>イカ</t>
    </rPh>
    <rPh sb="10" eb="11">
      <t>モノ</t>
    </rPh>
    <phoneticPr fontId="4"/>
  </si>
  <si>
    <t>大　将</t>
    <rPh sb="0" eb="1">
      <t>ダイ</t>
    </rPh>
    <rPh sb="2" eb="3">
      <t>ショウ</t>
    </rPh>
    <phoneticPr fontId="4"/>
  </si>
  <si>
    <t>選手は、35歳以下の者。学生・生徒に該当する選手は、学生欄に○印を記入(1名以内)。</t>
    <phoneticPr fontId="4"/>
  </si>
  <si>
    <t>申込書９</t>
    <rPh sb="0" eb="3">
      <t>モウシコミショ</t>
    </rPh>
    <phoneticPr fontId="4"/>
  </si>
  <si>
    <t>弓道競技</t>
    <rPh sb="0" eb="2">
      <t>キュウドウ</t>
    </rPh>
    <rPh sb="2" eb="4">
      <t>キョウギ</t>
    </rPh>
    <phoneticPr fontId="4"/>
  </si>
  <si>
    <t>　</t>
    <phoneticPr fontId="4"/>
  </si>
  <si>
    <t>段級</t>
    <rPh sb="0" eb="1">
      <t>ダン</t>
    </rPh>
    <rPh sb="1" eb="2">
      <t>キュウ</t>
    </rPh>
    <phoneticPr fontId="4"/>
  </si>
  <si>
    <t>補　欠</t>
    <rPh sb="0" eb="1">
      <t>タスク</t>
    </rPh>
    <rPh sb="2" eb="3">
      <t>ケツ</t>
    </rPh>
    <phoneticPr fontId="4"/>
  </si>
  <si>
    <t>段級は漢数字で記入。</t>
    <phoneticPr fontId="4"/>
  </si>
  <si>
    <t>学生</t>
    <rPh sb="0" eb="2">
      <t xml:space="preserve">ガクセイ </t>
    </rPh>
    <phoneticPr fontId="4"/>
  </si>
  <si>
    <t>選手は、40歳以下の者。男子のみ、女子のみ、男女混合のいずれでも可。段級は漢数字で記入。</t>
    <phoneticPr fontId="4"/>
  </si>
  <si>
    <t>学生・生徒に該当する選手は、学生欄に○印を記入(1名以内)。</t>
    <phoneticPr fontId="4"/>
  </si>
  <si>
    <t>申込書１０</t>
    <rPh sb="0" eb="3">
      <t>モウシコミショ</t>
    </rPh>
    <phoneticPr fontId="4"/>
  </si>
  <si>
    <t>相撲競技</t>
    <rPh sb="0" eb="2">
      <t>スモウ</t>
    </rPh>
    <rPh sb="2" eb="4">
      <t>キョウギ</t>
    </rPh>
    <phoneticPr fontId="4"/>
  </si>
  <si>
    <t>交代選手</t>
    <rPh sb="0" eb="2">
      <t>コウタイ</t>
    </rPh>
    <rPh sb="2" eb="4">
      <t>センシュ</t>
    </rPh>
    <phoneticPr fontId="4"/>
  </si>
  <si>
    <t>在勤地が当該郡市にある者は、在勤地欄に○印を記入。</t>
    <phoneticPr fontId="4"/>
  </si>
  <si>
    <t>交代選手</t>
    <rPh sb="0" eb="4">
      <t>コウタイセンシュ</t>
    </rPh>
    <phoneticPr fontId="4"/>
  </si>
  <si>
    <t>選手は、40歳以下の者。在勤地が当該郡市にある者は、在勤地欄に○印を記入。</t>
    <phoneticPr fontId="4"/>
  </si>
  <si>
    <t>学生・生徒に該当する選手は学生欄に○印を記入(2名以内)。</t>
    <phoneticPr fontId="4"/>
  </si>
  <si>
    <t>【個人戦】</t>
    <rPh sb="1" eb="4">
      <t>コジンセン</t>
    </rPh>
    <phoneticPr fontId="4"/>
  </si>
  <si>
    <t>B1: =IF('10.相撲'!B9="", "", '10.相撲'!B9)</t>
    <phoneticPr fontId="4"/>
  </si>
  <si>
    <t>申込書１１</t>
    <rPh sb="0" eb="3">
      <t>モウシコミショ</t>
    </rPh>
    <phoneticPr fontId="4"/>
  </si>
  <si>
    <t>申込書１２</t>
    <rPh sb="0" eb="3">
      <t>モウシコミショ</t>
    </rPh>
    <phoneticPr fontId="4"/>
  </si>
  <si>
    <t>空手道競技</t>
    <rPh sb="0" eb="2">
      <t>カラテ</t>
    </rPh>
    <rPh sb="2" eb="3">
      <t>ドウ</t>
    </rPh>
    <rPh sb="3" eb="5">
      <t>キョウギ</t>
    </rPh>
    <phoneticPr fontId="4"/>
  </si>
  <si>
    <t>【男子団体組手】</t>
    <rPh sb="1" eb="3">
      <t>ダンシ</t>
    </rPh>
    <rPh sb="3" eb="5">
      <t>ダンタイ</t>
    </rPh>
    <rPh sb="5" eb="7">
      <t>クミテ</t>
    </rPh>
    <phoneticPr fontId="4"/>
  </si>
  <si>
    <t>氏名</t>
    <rPh sb="0" eb="1">
      <t>シ</t>
    </rPh>
    <rPh sb="1" eb="2">
      <t>メイ</t>
    </rPh>
    <phoneticPr fontId="4"/>
  </si>
  <si>
    <t>道場名</t>
    <rPh sb="0" eb="3">
      <t>ドウジョウ</t>
    </rPh>
    <phoneticPr fontId="4"/>
  </si>
  <si>
    <t>監督</t>
    <rPh sb="0" eb="1">
      <t>ラン</t>
    </rPh>
    <rPh sb="1" eb="2">
      <t>ヨシ</t>
    </rPh>
    <phoneticPr fontId="4"/>
  </si>
  <si>
    <t>選手</t>
    <rPh sb="0" eb="1">
      <t>セン</t>
    </rPh>
    <rPh sb="1" eb="2">
      <t>テ</t>
    </rPh>
    <phoneticPr fontId="4"/>
  </si>
  <si>
    <t>補欠</t>
    <rPh sb="0" eb="1">
      <t>タスク</t>
    </rPh>
    <rPh sb="1" eb="2">
      <t>ケツ</t>
    </rPh>
    <phoneticPr fontId="4"/>
  </si>
  <si>
    <t>選手は、18歳以上の者(高校生不可)。学生・生徒に該当する選手は、学生欄に○印を記入。</t>
    <rPh sb="7" eb="9">
      <t>イジョウ</t>
    </rPh>
    <rPh sb="12" eb="15">
      <t>コウコウセイ</t>
    </rPh>
    <rPh sb="15" eb="17">
      <t>フカ</t>
    </rPh>
    <phoneticPr fontId="4"/>
  </si>
  <si>
    <t>在勤地が当該郡市にある者は、在勤地欄に○印を記入。</t>
    <rPh sb="6" eb="8">
      <t>グンシ</t>
    </rPh>
    <phoneticPr fontId="4"/>
  </si>
  <si>
    <t>【一般男子組手】</t>
    <rPh sb="1" eb="3">
      <t>イッパン</t>
    </rPh>
    <rPh sb="3" eb="5">
      <t>ダンシ</t>
    </rPh>
    <rPh sb="5" eb="6">
      <t>クミ</t>
    </rPh>
    <rPh sb="6" eb="7">
      <t>テ</t>
    </rPh>
    <phoneticPr fontId="4"/>
  </si>
  <si>
    <t>監督</t>
    <rPh sb="0" eb="2">
      <t>カントク</t>
    </rPh>
    <phoneticPr fontId="4"/>
  </si>
  <si>
    <t>選手</t>
    <phoneticPr fontId="4"/>
  </si>
  <si>
    <t>【一般男子形】</t>
    <rPh sb="1" eb="3">
      <t>イッパン</t>
    </rPh>
    <rPh sb="3" eb="5">
      <t>ダンシ</t>
    </rPh>
    <rPh sb="5" eb="6">
      <t>カタ</t>
    </rPh>
    <phoneticPr fontId="4"/>
  </si>
  <si>
    <t>【壮年男子組手】</t>
    <rPh sb="1" eb="3">
      <t>ソウネン</t>
    </rPh>
    <rPh sb="3" eb="5">
      <t>ダンシ</t>
    </rPh>
    <rPh sb="5" eb="6">
      <t>クミ</t>
    </rPh>
    <rPh sb="6" eb="7">
      <t>テ</t>
    </rPh>
    <phoneticPr fontId="4"/>
  </si>
  <si>
    <t>選手は、35歳以上の者。在勤地が当該郡市にある者は、在勤地欄に○印を記入。</t>
    <phoneticPr fontId="4"/>
  </si>
  <si>
    <t>【壮年男子形】</t>
    <rPh sb="1" eb="3">
      <t>ソウネン</t>
    </rPh>
    <rPh sb="3" eb="5">
      <t>ダンシ</t>
    </rPh>
    <rPh sb="5" eb="6">
      <t>カタ</t>
    </rPh>
    <phoneticPr fontId="4"/>
  </si>
  <si>
    <t>【一般女子組手】</t>
    <rPh sb="1" eb="3">
      <t>イッパン</t>
    </rPh>
    <rPh sb="3" eb="5">
      <t>ジョシ</t>
    </rPh>
    <rPh sb="5" eb="6">
      <t>クミ</t>
    </rPh>
    <rPh sb="6" eb="7">
      <t>テ</t>
    </rPh>
    <phoneticPr fontId="4"/>
  </si>
  <si>
    <t>【一般女子形】</t>
    <rPh sb="1" eb="3">
      <t>イッパン</t>
    </rPh>
    <rPh sb="3" eb="5">
      <t>ジョシ</t>
    </rPh>
    <rPh sb="5" eb="6">
      <t>カタ</t>
    </rPh>
    <phoneticPr fontId="4"/>
  </si>
  <si>
    <t>【壮年女子組手】</t>
    <rPh sb="1" eb="3">
      <t>ソウネン</t>
    </rPh>
    <rPh sb="3" eb="5">
      <t>ジョシ</t>
    </rPh>
    <rPh sb="5" eb="6">
      <t>クミ</t>
    </rPh>
    <rPh sb="6" eb="7">
      <t>テ</t>
    </rPh>
    <phoneticPr fontId="4"/>
  </si>
  <si>
    <t>生年月日</t>
    <rPh sb="0" eb="4">
      <t>セイネンガッピ</t>
    </rPh>
    <phoneticPr fontId="4"/>
  </si>
  <si>
    <t>選手は、30歳以上の者。在勤地が当該郡市にある者は、在勤地欄に○印を記入。</t>
    <phoneticPr fontId="4"/>
  </si>
  <si>
    <t>【壮年女子形】</t>
    <rPh sb="1" eb="3">
      <t>ソウネン</t>
    </rPh>
    <rPh sb="3" eb="5">
      <t>ジョシ</t>
    </rPh>
    <rPh sb="5" eb="6">
      <t>カタ</t>
    </rPh>
    <phoneticPr fontId="4"/>
  </si>
  <si>
    <t>B1: =IF('12.空手道'!B9="", "", '12.空手道'!B9)</t>
    <phoneticPr fontId="4"/>
  </si>
  <si>
    <t>B2: =IF(Sheet2!A2="", "", Sheet2!A2)</t>
    <phoneticPr fontId="4"/>
  </si>
  <si>
    <t>B3: =IF(Sheet2!A3="", "", Sheet2!A3)</t>
  </si>
  <si>
    <t>B4: =IF(Sheet2!A5="", "", Sheet2!A5)</t>
  </si>
  <si>
    <t>B5: =IF(Sheet2!A6="", "", Sheet2!A6)</t>
  </si>
  <si>
    <t>B6: =IF(Sheet2!A7="", "", Sheet2!A7)</t>
  </si>
  <si>
    <t>申込書１３</t>
    <rPh sb="0" eb="3">
      <t>モウシコミショ</t>
    </rPh>
    <phoneticPr fontId="8"/>
  </si>
  <si>
    <t>テニス競技</t>
    <phoneticPr fontId="8"/>
  </si>
  <si>
    <t>郡市名　（</t>
    <phoneticPr fontId="8"/>
  </si>
  <si>
    <t>)</t>
    <phoneticPr fontId="8"/>
  </si>
  <si>
    <t>【一般】</t>
    <phoneticPr fontId="8"/>
  </si>
  <si>
    <t>氏　　　　名</t>
  </si>
  <si>
    <t>生年月日</t>
  </si>
  <si>
    <t>年齢</t>
    <rPh sb="0" eb="2">
      <t>ネンレイ</t>
    </rPh>
    <phoneticPr fontId="8"/>
  </si>
  <si>
    <t>住　　　　　　　　所</t>
  </si>
  <si>
    <t>監　督</t>
    <phoneticPr fontId="4"/>
  </si>
  <si>
    <t>男子</t>
    <phoneticPr fontId="8"/>
  </si>
  <si>
    <t>Ａ</t>
    <phoneticPr fontId="4"/>
  </si>
  <si>
    <t>男子</t>
  </si>
  <si>
    <t>Ｂ</t>
    <phoneticPr fontId="4"/>
  </si>
  <si>
    <t>C</t>
    <phoneticPr fontId="8"/>
  </si>
  <si>
    <t>D</t>
    <phoneticPr fontId="8"/>
  </si>
  <si>
    <t>女子</t>
    <rPh sb="0" eb="1">
      <t>オンナ</t>
    </rPh>
    <phoneticPr fontId="8"/>
  </si>
  <si>
    <t>選手の登録は、6名以上8名以内。</t>
    <rPh sb="0" eb="2">
      <t>センシュ</t>
    </rPh>
    <rPh sb="3" eb="5">
      <t>トウロク</t>
    </rPh>
    <rPh sb="8" eb="9">
      <t>メイ</t>
    </rPh>
    <rPh sb="9" eb="11">
      <t>イジョウ</t>
    </rPh>
    <rPh sb="12" eb="13">
      <t>メイ</t>
    </rPh>
    <rPh sb="13" eb="15">
      <t>イナイ</t>
    </rPh>
    <phoneticPr fontId="4"/>
  </si>
  <si>
    <t>○</t>
    <phoneticPr fontId="4"/>
  </si>
  <si>
    <t>男女複45は、45歳以上の者。男子複55は、55歳以上の者。</t>
    <rPh sb="0" eb="2">
      <t>ダンジョ</t>
    </rPh>
    <rPh sb="2" eb="3">
      <t>フク</t>
    </rPh>
    <rPh sb="9" eb="12">
      <t>サイイジョウ</t>
    </rPh>
    <rPh sb="13" eb="14">
      <t>モノ</t>
    </rPh>
    <rPh sb="15" eb="17">
      <t>ダンシ</t>
    </rPh>
    <rPh sb="17" eb="18">
      <t>フク</t>
    </rPh>
    <rPh sb="23" eb="24">
      <t>サイ</t>
    </rPh>
    <rPh sb="24" eb="26">
      <t>イジョウ</t>
    </rPh>
    <rPh sb="27" eb="28">
      <t>モノ</t>
    </rPh>
    <phoneticPr fontId="4"/>
  </si>
  <si>
    <t>より大きい</t>
    <rPh sb="2" eb="3">
      <t>オオ</t>
    </rPh>
    <phoneticPr fontId="4"/>
  </si>
  <si>
    <t>より小さい</t>
    <rPh sb="2" eb="3">
      <t>チイ</t>
    </rPh>
    <phoneticPr fontId="4"/>
  </si>
  <si>
    <t>18歳以上のみ参加可能</t>
    <rPh sb="2" eb="3">
      <t>サイ</t>
    </rPh>
    <rPh sb="3" eb="5">
      <t>イジョウ</t>
    </rPh>
    <rPh sb="7" eb="11">
      <t>サンカカノウ</t>
    </rPh>
    <phoneticPr fontId="4"/>
  </si>
  <si>
    <t>30歳以上のみ参加可能</t>
    <rPh sb="2" eb="3">
      <t>サイ</t>
    </rPh>
    <rPh sb="3" eb="5">
      <t>イジョウ</t>
    </rPh>
    <rPh sb="7" eb="11">
      <t>サンカカノウ</t>
    </rPh>
    <phoneticPr fontId="4"/>
  </si>
  <si>
    <t>35歳以上のみ参加可能</t>
    <rPh sb="2" eb="3">
      <t>サイ</t>
    </rPh>
    <rPh sb="3" eb="5">
      <t>イジョウ</t>
    </rPh>
    <rPh sb="7" eb="11">
      <t>サンカカノウ</t>
    </rPh>
    <phoneticPr fontId="4"/>
  </si>
  <si>
    <t>40歳以上のみ参加可能</t>
    <rPh sb="2" eb="3">
      <t>サイ</t>
    </rPh>
    <rPh sb="3" eb="5">
      <t>イジョウ</t>
    </rPh>
    <rPh sb="7" eb="11">
      <t>サンカカノウ</t>
    </rPh>
    <phoneticPr fontId="4"/>
  </si>
  <si>
    <t>40歳以下のみ参加可能</t>
    <rPh sb="2" eb="3">
      <t>サイ</t>
    </rPh>
    <rPh sb="3" eb="5">
      <t>イカ</t>
    </rPh>
    <rPh sb="7" eb="11">
      <t>サンカカノウ</t>
    </rPh>
    <phoneticPr fontId="4"/>
  </si>
  <si>
    <t>（より若いものを朱書き）</t>
    <rPh sb="3" eb="4">
      <t>ワカ</t>
    </rPh>
    <rPh sb="8" eb="10">
      <t>シュガ</t>
    </rPh>
    <phoneticPr fontId="4"/>
  </si>
  <si>
    <t>（より老いたものを朱書き）</t>
    <rPh sb="3" eb="4">
      <t>オ</t>
    </rPh>
    <rPh sb="9" eb="11">
      <t>シュガ</t>
    </rPh>
    <phoneticPr fontId="4"/>
  </si>
  <si>
    <t>参考</t>
    <rPh sb="0" eb="2">
      <t>サンコウ</t>
    </rPh>
    <phoneticPr fontId="4"/>
  </si>
  <si>
    <t>学生・生徒に該当する選手は、学生欄に○印を記入。</t>
    <phoneticPr fontId="4"/>
  </si>
  <si>
    <t>55歳以上のみ参加可能</t>
    <rPh sb="2" eb="5">
      <t>サイイジョウ</t>
    </rPh>
    <rPh sb="7" eb="11">
      <t>サンカカノウ</t>
    </rPh>
    <phoneticPr fontId="4"/>
  </si>
  <si>
    <t>45歳以上のみ参加可能</t>
    <rPh sb="2" eb="5">
      <t>サイイジョウ</t>
    </rPh>
    <rPh sb="7" eb="9">
      <t>サンカ</t>
    </rPh>
    <rPh sb="9" eb="11">
      <t>カノウ</t>
    </rPh>
    <phoneticPr fontId="4"/>
  </si>
  <si>
    <t>選手は、30歳以上の者。ただし、30歳未満の者は1名まで参加できる。段級は漢数字で記入。</t>
    <rPh sb="7" eb="9">
      <t>イジョウ</t>
    </rPh>
    <rPh sb="18" eb="19">
      <t>サイ</t>
    </rPh>
    <rPh sb="19" eb="21">
      <t>ミマン</t>
    </rPh>
    <rPh sb="22" eb="23">
      <t>モノ</t>
    </rPh>
    <rPh sb="25" eb="26">
      <t>メイ</t>
    </rPh>
    <rPh sb="28" eb="30">
      <t>サンカ</t>
    </rPh>
    <phoneticPr fontId="4"/>
  </si>
  <si>
    <t>50歳以上のみ参加可能</t>
    <rPh sb="2" eb="3">
      <t>サイ</t>
    </rPh>
    <rPh sb="3" eb="5">
      <t>イジョウ</t>
    </rPh>
    <rPh sb="7" eb="11">
      <t>サンカカノウ</t>
    </rPh>
    <phoneticPr fontId="4"/>
  </si>
  <si>
    <t>の間</t>
    <rPh sb="1" eb="2">
      <t>アイダ</t>
    </rPh>
    <phoneticPr fontId="4"/>
  </si>
  <si>
    <t>剣道用</t>
    <rPh sb="0" eb="3">
      <t>ケンドウヨウ</t>
    </rPh>
    <phoneticPr fontId="4"/>
  </si>
  <si>
    <t>25歳以下</t>
    <rPh sb="2" eb="5">
      <t>サイイカ</t>
    </rPh>
    <phoneticPr fontId="4"/>
  </si>
  <si>
    <t>26歳以上35歳以下</t>
    <rPh sb="2" eb="3">
      <t>サイ</t>
    </rPh>
    <rPh sb="3" eb="5">
      <t>イジョウ</t>
    </rPh>
    <rPh sb="7" eb="10">
      <t>サイイカ</t>
    </rPh>
    <phoneticPr fontId="4"/>
  </si>
  <si>
    <t>36歳以上45歳以下</t>
    <rPh sb="2" eb="5">
      <t>サイイジョウ</t>
    </rPh>
    <rPh sb="7" eb="10">
      <t>サイイカ</t>
    </rPh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</si>
  <si>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</si>
  <si>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</si>
  <si>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36370から１</t>
    <phoneticPr fontId="4"/>
  </si>
  <si>
    <t>36370から32719以外</t>
    <rPh sb="12" eb="14">
      <t>イガイ</t>
    </rPh>
    <phoneticPr fontId="4"/>
  </si>
  <si>
    <t>32718から29066以外</t>
    <rPh sb="12" eb="14">
      <t>イガイ</t>
    </rPh>
    <phoneticPr fontId="4"/>
  </si>
  <si>
    <t>朱書き</t>
    <rPh sb="0" eb="2">
      <t>シュガ</t>
    </rPh>
    <phoneticPr fontId="4"/>
  </si>
  <si>
    <t>40歳以上</t>
    <rPh sb="2" eb="3">
      <t>サイ</t>
    </rPh>
    <rPh sb="3" eb="5">
      <t>イジョウ</t>
    </rPh>
    <phoneticPr fontId="4"/>
  </si>
  <si>
    <t>35歳以下のみ参加可能</t>
    <rPh sb="2" eb="5">
      <t>サイイカ</t>
    </rPh>
    <rPh sb="7" eb="11">
      <t>サンカカノウ</t>
    </rPh>
    <phoneticPr fontId="4"/>
  </si>
  <si>
    <t>30歳以下</t>
    <rPh sb="2" eb="3">
      <t>サイ</t>
    </rPh>
    <rPh sb="3" eb="5">
      <t>イカ</t>
    </rPh>
    <phoneticPr fontId="4"/>
  </si>
  <si>
    <t>35歳以上</t>
    <rPh sb="2" eb="3">
      <t>サイ</t>
    </rPh>
    <rPh sb="3" eb="5">
      <t>イジョウ</t>
    </rPh>
    <phoneticPr fontId="4"/>
  </si>
  <si>
    <t>32718から1</t>
    <phoneticPr fontId="4"/>
  </si>
  <si>
    <t>34910より大きい</t>
    <rPh sb="7" eb="8">
      <t>オオ</t>
    </rPh>
    <phoneticPr fontId="4"/>
  </si>
  <si>
    <t>31257より大きい</t>
    <rPh sb="7" eb="8">
      <t>オオ</t>
    </rPh>
    <phoneticPr fontId="4"/>
  </si>
  <si>
    <t>25778より大きい</t>
    <rPh sb="7" eb="8">
      <t>オオ</t>
    </rPh>
    <phoneticPr fontId="4"/>
  </si>
  <si>
    <t>29065より大きい</t>
    <rPh sb="7" eb="8">
      <t>オオ</t>
    </rPh>
    <phoneticPr fontId="4"/>
  </si>
  <si>
    <t>46歳以上54歳以下</t>
    <rPh sb="2" eb="5">
      <t>サイイジョウ</t>
    </rPh>
    <rPh sb="7" eb="10">
      <t>サイイカ</t>
    </rPh>
    <phoneticPr fontId="4"/>
  </si>
  <si>
    <t>70歳以上が１名以上</t>
    <rPh sb="2" eb="3">
      <t>サイ</t>
    </rPh>
    <rPh sb="3" eb="5">
      <t>イジョウ</t>
    </rPh>
    <rPh sb="7" eb="8">
      <t>メイ</t>
    </rPh>
    <rPh sb="8" eb="10">
      <t>イジョウ</t>
    </rPh>
    <phoneticPr fontId="4"/>
  </si>
  <si>
    <t>の間</t>
    <rPh sb="1" eb="2">
      <t>アイダ</t>
    </rPh>
    <phoneticPr fontId="4"/>
  </si>
  <si>
    <t>壮年(公開競技)</t>
    <rPh sb="0" eb="2">
      <t>ソウネン</t>
    </rPh>
    <rPh sb="3" eb="7">
      <t>コウカイキョウギ</t>
    </rPh>
    <phoneticPr fontId="4"/>
  </si>
  <si>
    <t>※全柔連登録番号記入例：500123456（←5から始まる9桁）</t>
    <rPh sb="1" eb="4">
      <t>ゼンジュウレン</t>
    </rPh>
    <rPh sb="4" eb="6">
      <t>トウロク</t>
    </rPh>
    <rPh sb="6" eb="8">
      <t>バンゴウ</t>
    </rPh>
    <rPh sb="8" eb="10">
      <t>キニュウ</t>
    </rPh>
    <rPh sb="10" eb="11">
      <t>レイ</t>
    </rPh>
    <phoneticPr fontId="4"/>
  </si>
  <si>
    <t>※全柔連登録番号記入例：500123456（←5から始まる9桁）</t>
    <phoneticPr fontId="4"/>
  </si>
  <si>
    <t>補欠</t>
    <rPh sb="0" eb="2">
      <t>ホケツ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</si>
</sst>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[$-411]ge\.m\.d;@"/>
  </numFmts>
  <fonts count="7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4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16"/>
      <color theme="1"/>
      <name val="ＭＳ ゴシック"/>
      <family val="2"/>
      <charset val="128"/>
    </font>
    <font>
      <b/>
      <sz val="12"/>
      <name val="ＭＳ 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2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rgb="FF000000"/>
      <name val="ＭＳ ゴシック"/>
      <family val="3"/>
      <charset val="128"/>
    </font>
    <font>
      <sz val="18"/>
      <color rgb="FF000000"/>
      <name val="ＭＳ 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 applyProtection="1">
      <alignment vertical="center" shrinkToFit="1"/>
      <protection locked="0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178" fontId="19" fillId="0" borderId="4" xfId="0" applyNumberFormat="1" applyFont="1" applyBorder="1" applyAlignment="1" applyProtection="1">
      <alignment horizontal="center" vertical="center" shrinkToFit="1"/>
      <protection locked="0"/>
    </xf>
    <xf numFmtId="178" fontId="19" fillId="0" borderId="4" xfId="0" applyNumberFormat="1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/>
      <protection locked="0"/>
    </xf>
    <xf numFmtId="178" fontId="19" fillId="0" borderId="1" xfId="0" applyNumberFormat="1" applyFont="1" applyBorder="1" applyAlignment="1" applyProtection="1">
      <alignment horizontal="center" vertical="center" shrinkToFit="1"/>
      <protection locked="0"/>
    </xf>
    <xf numFmtId="178" fontId="22" fillId="0" borderId="4" xfId="0" applyNumberFormat="1" applyFont="1" applyBorder="1" applyAlignment="1" applyProtection="1">
      <alignment horizontal="center" vertical="center" shrinkToFit="1"/>
      <protection locked="0"/>
    </xf>
    <xf numFmtId="178" fontId="19" fillId="0" borderId="4" xfId="1" applyNumberFormat="1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 shrinkToFit="1"/>
      <protection locked="0"/>
    </xf>
    <xf numFmtId="178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178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38" fontId="22" fillId="0" borderId="1" xfId="2" applyFont="1" applyBorder="1" applyAlignment="1" applyProtection="1">
      <alignment horizontal="center" vertical="center"/>
    </xf>
    <xf numFmtId="178" fontId="18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9" fillId="0" borderId="1" xfId="1" applyFont="1" applyBorder="1" applyAlignment="1" applyProtection="1">
      <alignment horizontal="left" vertical="center" shrinkToFit="1"/>
      <protection locked="0"/>
    </xf>
    <xf numFmtId="0" fontId="22" fillId="0" borderId="1" xfId="0" applyFont="1" applyBorder="1" applyAlignment="1" applyProtection="1">
      <alignment vertical="center" shrinkToFit="1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2" fillId="0" borderId="0" xfId="0" applyFont="1" applyAlignment="1"/>
    <xf numFmtId="0" fontId="27" fillId="0" borderId="0" xfId="0" applyFont="1" applyAlignment="1">
      <alignment horizontal="center" vertical="center"/>
    </xf>
    <xf numFmtId="38" fontId="39" fillId="0" borderId="1" xfId="2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7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36" fillId="5" borderId="1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shrinkToFit="1"/>
      <protection locked="0"/>
    </xf>
    <xf numFmtId="0" fontId="19" fillId="5" borderId="4" xfId="0" applyFont="1" applyFill="1" applyBorder="1" applyAlignment="1" applyProtection="1">
      <alignment horizontal="left" vertical="center" indent="1" shrinkToFit="1"/>
      <protection locked="0"/>
    </xf>
    <xf numFmtId="0" fontId="22" fillId="5" borderId="0" xfId="0" applyFont="1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vertical="center" wrapText="1"/>
    </xf>
    <xf numFmtId="0" fontId="0" fillId="0" borderId="1" xfId="0" applyBorder="1" applyAlignment="1">
      <alignment horizontal="distributed" vertical="center" indent="1"/>
    </xf>
    <xf numFmtId="0" fontId="19" fillId="0" borderId="2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63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6" fillId="5" borderId="0" xfId="0" applyFont="1" applyFill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178" fontId="1" fillId="0" borderId="10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>
      <alignment vertical="center"/>
    </xf>
    <xf numFmtId="178" fontId="1" fillId="0" borderId="1" xfId="0" applyNumberFormat="1" applyFont="1" applyBorder="1" applyAlignment="1" applyProtection="1">
      <alignment horizontal="center" vertical="center"/>
      <protection locked="0"/>
    </xf>
    <xf numFmtId="178" fontId="1" fillId="0" borderId="1" xfId="0" applyNumberFormat="1" applyFont="1" applyBorder="1" applyAlignment="1" applyProtection="1">
      <alignment horizontal="center" vertical="center" shrinkToFit="1"/>
      <protection locked="0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53" fillId="0" borderId="0" xfId="0" applyNumberFormat="1" applyFont="1">
      <alignment vertical="center"/>
    </xf>
    <xf numFmtId="14" fontId="18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14" fontId="53" fillId="0" borderId="0" xfId="0" applyNumberFormat="1" applyFont="1">
      <alignment vertical="center"/>
    </xf>
    <xf numFmtId="14" fontId="53" fillId="0" borderId="0" xfId="0" applyNumberFormat="1" applyFont="1" applyAlignment="1">
      <alignment horizontal="center" vertical="center"/>
    </xf>
    <xf numFmtId="38" fontId="22" fillId="0" borderId="9" xfId="2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center" vertical="center" shrinkToFit="1"/>
      <protection locked="0"/>
    </xf>
    <xf numFmtId="178" fontId="0" fillId="0" borderId="0" xfId="0" applyNumberFormat="1" applyAlignment="1">
      <alignment horizontal="center" vertical="center"/>
    </xf>
    <xf numFmtId="178" fontId="53" fillId="0" borderId="1" xfId="0" applyNumberFormat="1" applyFont="1" applyBorder="1" applyAlignment="1" applyProtection="1">
      <alignment horizontal="center" vertical="center"/>
      <protection locked="0"/>
    </xf>
    <xf numFmtId="57" fontId="19" fillId="0" borderId="0" xfId="0" applyNumberFormat="1" applyFont="1">
      <alignment vertical="center"/>
    </xf>
    <xf numFmtId="57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78" fontId="22" fillId="0" borderId="11" xfId="0" applyNumberFormat="1" applyFont="1" applyBorder="1" applyAlignment="1" applyProtection="1">
      <alignment horizontal="center" vertical="center"/>
      <protection locked="0"/>
    </xf>
    <xf numFmtId="178" fontId="1" fillId="0" borderId="1" xfId="0" applyNumberFormat="1" applyFont="1" applyBorder="1" applyAlignment="1">
      <alignment horizontal="center" vertical="center" shrinkToFit="1"/>
    </xf>
    <xf numFmtId="0" fontId="17" fillId="5" borderId="2" xfId="0" applyFont="1" applyFill="1" applyBorder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23" fillId="5" borderId="0" xfId="0" applyFont="1" applyFill="1">
      <alignment vertical="center"/>
    </xf>
    <xf numFmtId="0" fontId="2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20" fontId="12" fillId="0" borderId="0" xfId="0" applyNumberFormat="1" applyFont="1">
      <alignment vertical="center"/>
    </xf>
    <xf numFmtId="0" fontId="12" fillId="0" borderId="46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6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3" fillId="0" borderId="1" xfId="0" applyFont="1" applyBorder="1" applyAlignment="1" applyProtection="1">
      <alignment horizontal="center" vertical="center" shrinkToFit="1"/>
      <protection locked="0"/>
    </xf>
    <xf numFmtId="178" fontId="63" fillId="0" borderId="1" xfId="0" applyNumberFormat="1" applyFon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0" fontId="63" fillId="0" borderId="1" xfId="0" applyFont="1" applyBorder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shrinkToFit="1"/>
    </xf>
    <xf numFmtId="178" fontId="63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178" fontId="22" fillId="0" borderId="0" xfId="0" applyNumberFormat="1" applyFont="1">
      <alignment vertical="center"/>
    </xf>
    <xf numFmtId="0" fontId="22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2" xfId="0" applyFont="1" applyBorder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22" fillId="0" borderId="6" xfId="0" applyFont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176" fontId="22" fillId="0" borderId="0" xfId="0" applyNumberFormat="1" applyFont="1">
      <alignment vertical="center"/>
    </xf>
    <xf numFmtId="0" fontId="22" fillId="0" borderId="1" xfId="0" applyFont="1" applyBorder="1" applyAlignment="1">
      <alignment horizontal="center" vertical="center" shrinkToFit="1"/>
    </xf>
    <xf numFmtId="178" fontId="2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78" fontId="28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78" fontId="19" fillId="2" borderId="4" xfId="0" applyNumberFormat="1" applyFont="1" applyFill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2" xfId="0" applyNumberFormat="1" applyFont="1" applyBorder="1">
      <alignment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178" fontId="19" fillId="2" borderId="4" xfId="1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178" fontId="21" fillId="0" borderId="0" xfId="0" applyNumberFormat="1" applyFo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57" fillId="0" borderId="0" xfId="0" applyFont="1">
      <alignment vertical="center"/>
    </xf>
    <xf numFmtId="0" fontId="19" fillId="0" borderId="0" xfId="0" applyFont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44" fillId="0" borderId="0" xfId="0" applyFont="1">
      <alignment vertical="center"/>
    </xf>
    <xf numFmtId="178" fontId="60" fillId="0" borderId="0" xfId="0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19" fillId="0" borderId="2" xfId="0" applyNumberFormat="1" applyFont="1" applyBorder="1">
      <alignment vertical="center"/>
    </xf>
    <xf numFmtId="176" fontId="19" fillId="0" borderId="0" xfId="0" applyNumberFormat="1" applyFont="1" applyAlignment="1">
      <alignment horizontal="right" vertical="center"/>
    </xf>
    <xf numFmtId="178" fontId="19" fillId="2" borderId="10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distributed" wrapText="1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distributed" wrapText="1"/>
    </xf>
    <xf numFmtId="0" fontId="22" fillId="0" borderId="11" xfId="0" applyFont="1" applyBorder="1" applyAlignment="1">
      <alignment horizontal="center" vertical="distributed" wrapText="1"/>
    </xf>
    <xf numFmtId="0" fontId="19" fillId="0" borderId="1" xfId="0" applyFont="1" applyBorder="1" applyProtection="1">
      <alignment vertical="center"/>
      <protection locked="0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67" fillId="0" borderId="12" xfId="0" applyFont="1" applyBorder="1">
      <alignment vertical="center"/>
    </xf>
    <xf numFmtId="0" fontId="67" fillId="0" borderId="29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67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6" fillId="5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39" xfId="0" applyFont="1" applyFill="1" applyBorder="1" applyAlignment="1">
      <alignment horizontal="center" vertical="center"/>
    </xf>
    <xf numFmtId="0" fontId="34" fillId="2" borderId="47" xfId="0" applyFont="1" applyFill="1" applyBorder="1" applyAlignment="1">
      <alignment horizontal="center" vertical="center"/>
    </xf>
    <xf numFmtId="0" fontId="34" fillId="2" borderId="49" xfId="0" applyFont="1" applyFill="1" applyBorder="1" applyAlignment="1">
      <alignment horizontal="center" vertical="center"/>
    </xf>
    <xf numFmtId="0" fontId="34" fillId="2" borderId="48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/>
    </xf>
    <xf numFmtId="0" fontId="22" fillId="5" borderId="64" xfId="0" applyFont="1" applyFill="1" applyBorder="1" applyAlignment="1">
      <alignment horizontal="center" vertical="center"/>
    </xf>
    <xf numFmtId="0" fontId="22" fillId="5" borderId="65" xfId="0" applyFont="1" applyFill="1" applyBorder="1" applyAlignment="1">
      <alignment horizontal="center" vertical="center"/>
    </xf>
    <xf numFmtId="0" fontId="22" fillId="5" borderId="66" xfId="0" applyFont="1" applyFill="1" applyBorder="1" applyAlignment="1">
      <alignment horizontal="center" vertical="center"/>
    </xf>
    <xf numFmtId="0" fontId="22" fillId="5" borderId="67" xfId="0" applyFont="1" applyFill="1" applyBorder="1" applyAlignment="1">
      <alignment horizontal="center" vertical="center"/>
    </xf>
    <xf numFmtId="0" fontId="22" fillId="5" borderId="68" xfId="0" applyFont="1" applyFill="1" applyBorder="1" applyAlignment="1">
      <alignment horizontal="center" vertical="center"/>
    </xf>
    <xf numFmtId="0" fontId="22" fillId="5" borderId="69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distributed" vertical="center" wrapText="1" indent="1"/>
    </xf>
    <xf numFmtId="0" fontId="19" fillId="5" borderId="1" xfId="0" applyFont="1" applyFill="1" applyBorder="1" applyAlignment="1">
      <alignment horizontal="distributed" vertical="center" indent="1"/>
    </xf>
    <xf numFmtId="0" fontId="19" fillId="5" borderId="40" xfId="0" applyFont="1" applyFill="1" applyBorder="1" applyAlignment="1">
      <alignment horizontal="distributed" vertical="center" indent="1"/>
    </xf>
    <xf numFmtId="0" fontId="22" fillId="5" borderId="53" xfId="0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22" fillId="5" borderId="55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distributed" vertical="center" indent="1"/>
    </xf>
    <xf numFmtId="0" fontId="19" fillId="5" borderId="28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4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7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distributed" vertical="center" indent="1"/>
    </xf>
    <xf numFmtId="0" fontId="22" fillId="5" borderId="6" xfId="0" applyFont="1" applyFill="1" applyBorder="1" applyAlignment="1">
      <alignment horizontal="distributed" vertical="center" indent="1"/>
    </xf>
    <xf numFmtId="0" fontId="22" fillId="5" borderId="9" xfId="0" applyFont="1" applyFill="1" applyBorder="1" applyAlignment="1">
      <alignment horizontal="distributed" vertical="center" indent="1"/>
    </xf>
    <xf numFmtId="0" fontId="19" fillId="5" borderId="28" xfId="0" applyFont="1" applyFill="1" applyBorder="1" applyAlignment="1">
      <alignment horizontal="distributed" vertical="center" wrapText="1" indent="1"/>
    </xf>
    <xf numFmtId="0" fontId="19" fillId="5" borderId="12" xfId="0" applyFont="1" applyFill="1" applyBorder="1" applyAlignment="1">
      <alignment horizontal="distributed" vertical="center" wrapText="1" indent="1"/>
    </xf>
    <xf numFmtId="0" fontId="19" fillId="5" borderId="13" xfId="0" applyFont="1" applyFill="1" applyBorder="1" applyAlignment="1">
      <alignment horizontal="distributed" vertical="center" wrapText="1" inden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46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60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2" fillId="5" borderId="70" xfId="0" applyFont="1" applyFill="1" applyBorder="1" applyAlignment="1">
      <alignment horizontal="center" vertical="center"/>
    </xf>
    <xf numFmtId="0" fontId="22" fillId="5" borderId="71" xfId="0" applyFont="1" applyFill="1" applyBorder="1" applyAlignment="1">
      <alignment horizontal="center" vertical="center"/>
    </xf>
    <xf numFmtId="0" fontId="22" fillId="5" borderId="7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9" fillId="5" borderId="41" xfId="0" applyFont="1" applyFill="1" applyBorder="1" applyAlignment="1">
      <alignment horizontal="distributed" vertical="center" wrapText="1" indent="1"/>
    </xf>
    <xf numFmtId="0" fontId="19" fillId="5" borderId="0" xfId="0" applyFont="1" applyFill="1" applyAlignment="1">
      <alignment horizontal="distributed" vertical="center" wrapText="1" indent="1"/>
    </xf>
    <xf numFmtId="0" fontId="19" fillId="5" borderId="42" xfId="0" applyFont="1" applyFill="1" applyBorder="1" applyAlignment="1">
      <alignment horizontal="distributed" vertical="center" wrapText="1" indent="1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distributed" vertical="center" indent="1"/>
    </xf>
    <xf numFmtId="0" fontId="22" fillId="5" borderId="11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distributed" vertical="center" indent="1"/>
    </xf>
    <xf numFmtId="0" fontId="22" fillId="5" borderId="40" xfId="0" applyFont="1" applyFill="1" applyBorder="1" applyAlignment="1">
      <alignment horizontal="distributed" vertical="center" indent="1"/>
    </xf>
    <xf numFmtId="0" fontId="22" fillId="5" borderId="0" xfId="0" applyFont="1" applyFill="1" applyAlignment="1">
      <alignment horizontal="right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4" fillId="5" borderId="53" xfId="0" applyFont="1" applyFill="1" applyBorder="1" applyAlignment="1">
      <alignment horizontal="center" vertical="center"/>
    </xf>
    <xf numFmtId="0" fontId="24" fillId="5" borderId="54" xfId="0" applyFont="1" applyFill="1" applyBorder="1" applyAlignment="1">
      <alignment horizontal="center" vertical="center"/>
    </xf>
    <xf numFmtId="0" fontId="24" fillId="5" borderId="5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5" borderId="50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distributed" vertical="center" wrapText="1" indent="1"/>
    </xf>
    <xf numFmtId="0" fontId="22" fillId="5" borderId="12" xfId="0" applyFont="1" applyFill="1" applyBorder="1" applyAlignment="1">
      <alignment horizontal="distributed" vertical="center" indent="1"/>
    </xf>
    <xf numFmtId="0" fontId="22" fillId="5" borderId="13" xfId="0" applyFont="1" applyFill="1" applyBorder="1" applyAlignment="1">
      <alignment horizontal="distributed" vertical="center" indent="1"/>
    </xf>
    <xf numFmtId="0" fontId="22" fillId="5" borderId="4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right" vertical="center"/>
    </xf>
    <xf numFmtId="0" fontId="24" fillId="5" borderId="1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right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right" vertical="center"/>
    </xf>
    <xf numFmtId="3" fontId="21" fillId="5" borderId="6" xfId="0" applyNumberFormat="1" applyFont="1" applyFill="1" applyBorder="1" applyAlignment="1">
      <alignment horizontal="right" vertical="center"/>
    </xf>
    <xf numFmtId="0" fontId="19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>
      <alignment vertical="center"/>
    </xf>
    <xf numFmtId="0" fontId="19" fillId="5" borderId="14" xfId="0" applyFont="1" applyFill="1" applyBorder="1" applyAlignment="1">
      <alignment horizontal="distributed" vertical="center" indent="1"/>
    </xf>
    <xf numFmtId="0" fontId="19" fillId="5" borderId="2" xfId="0" applyFont="1" applyFill="1" applyBorder="1" applyAlignment="1">
      <alignment horizontal="distributed" vertical="center" indent="1"/>
    </xf>
    <xf numFmtId="0" fontId="21" fillId="5" borderId="14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3" fontId="21" fillId="5" borderId="14" xfId="0" applyNumberFormat="1" applyFont="1" applyFill="1" applyBorder="1" applyAlignment="1">
      <alignment horizontal="right" vertical="center"/>
    </xf>
    <xf numFmtId="3" fontId="21" fillId="5" borderId="2" xfId="0" applyNumberFormat="1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distributed" vertical="center" indent="1"/>
    </xf>
    <xf numFmtId="0" fontId="19" fillId="5" borderId="12" xfId="0" applyFont="1" applyFill="1" applyBorder="1" applyAlignment="1">
      <alignment horizontal="distributed" vertical="center" indent="1"/>
    </xf>
    <xf numFmtId="0" fontId="21" fillId="5" borderId="7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distributed" vertical="center" indent="1"/>
    </xf>
    <xf numFmtId="0" fontId="19" fillId="5" borderId="6" xfId="0" applyFont="1" applyFill="1" applyBorder="1" applyAlignment="1">
      <alignment horizontal="distributed" vertical="center" indent="1"/>
    </xf>
    <xf numFmtId="0" fontId="21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distributed" vertical="center" indent="1"/>
    </xf>
    <xf numFmtId="0" fontId="19" fillId="5" borderId="0" xfId="0" applyFont="1" applyFill="1" applyAlignment="1">
      <alignment horizontal="distributed" vertical="center" indent="1"/>
    </xf>
    <xf numFmtId="0" fontId="21" fillId="5" borderId="18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21" fillId="5" borderId="7" xfId="0" applyFont="1" applyFill="1" applyBorder="1" applyAlignment="1" applyProtection="1">
      <alignment horizontal="center" vertical="center" wrapText="1"/>
      <protection locked="0"/>
    </xf>
    <xf numFmtId="0" fontId="21" fillId="5" borderId="12" xfId="0" applyFont="1" applyFill="1" applyBorder="1" applyAlignment="1" applyProtection="1">
      <alignment horizontal="center" vertical="center" wrapText="1"/>
      <protection locked="0"/>
    </xf>
    <xf numFmtId="0" fontId="21" fillId="5" borderId="13" xfId="0" applyFont="1" applyFill="1" applyBorder="1" applyAlignment="1" applyProtection="1">
      <alignment horizontal="center" vertical="center" wrapText="1"/>
      <protection locked="0"/>
    </xf>
    <xf numFmtId="0" fontId="21" fillId="5" borderId="14" xfId="0" applyFont="1" applyFill="1" applyBorder="1" applyAlignment="1" applyProtection="1">
      <alignment horizontal="center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38" fontId="0" fillId="0" borderId="0" xfId="2" applyFont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63" fillId="0" borderId="12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7" fillId="0" borderId="12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7" fontId="17" fillId="0" borderId="12" xfId="0" applyNumberFormat="1" applyFont="1" applyBorder="1" applyAlignment="1">
      <alignment horizontal="left" vertical="center"/>
    </xf>
    <xf numFmtId="177" fontId="43" fillId="0" borderId="12" xfId="0" applyNumberFormat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78" fontId="22" fillId="0" borderId="2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6" fillId="0" borderId="12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62" fillId="0" borderId="12" xfId="0" applyFont="1" applyBorder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58"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 patternType="solid"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numFmt numFmtId="179" formatCode="&quot;令和元年&quot;m&quot;月&quot;d&quot;日&quot;"/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70C0"/>
      </font>
      <fill>
        <patternFill>
          <bgColor rgb="FFCCECFF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70C0"/>
      </font>
      <fill>
        <patternFill>
          <bgColor rgb="FFCCECFF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fgColor rgb="FFFFCCCC"/>
          <bgColor rgb="FFFFCC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ECFF"/>
      <color rgb="FFFFCCCC"/>
      <color rgb="FFFFFFFF"/>
      <color rgb="FFFCE4D6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39</xdr:row>
      <xdr:rowOff>89865</xdr:rowOff>
    </xdr:from>
    <xdr:to>
      <xdr:col>24</xdr:col>
      <xdr:colOff>116370</xdr:colOff>
      <xdr:row>44</xdr:row>
      <xdr:rowOff>13252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670313" y="9836839"/>
          <a:ext cx="3489048" cy="10829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【 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提出・問い合わせ先 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】</a:t>
          </a: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〒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815-0852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福岡市博多区東平尾公園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2-1-4</a:t>
          </a: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（公財）福岡県スポーツ協会　　担当：蓮尾・別府</a:t>
          </a:r>
          <a:endParaRPr kumimoji="1" lang="en-US" altLang="ja-JP" sz="105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/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　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TEL</a:t>
          </a: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：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092-629-3535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S Gothic" panose="020B0609070205080204" pitchFamily="49" charset="-128"/>
              <a:ea typeface="MS Gothic" panose="020B0609070205080204" pitchFamily="49" charset="-128"/>
            </a:rPr>
            <a:t>　　</a:t>
          </a:r>
          <a:r>
            <a:rPr kumimoji="1" lang="en-US" altLang="ja-JP" sz="1050">
              <a:latin typeface="MS Gothic" panose="020B0609070205080204" pitchFamily="49" charset="-128"/>
              <a:ea typeface="MS Gothic" panose="020B0609070205080204" pitchFamily="49" charset="-128"/>
            </a:rPr>
            <a:t>E-mail</a:t>
          </a:r>
          <a:r>
            <a:rPr kumimoji="1" lang="ja-JP" altLang="en-US" sz="1050" baseline="0">
              <a:latin typeface="MS Gothic" panose="020B0609070205080204" pitchFamily="49" charset="-128"/>
              <a:ea typeface="MS Gothic" panose="020B0609070205080204" pitchFamily="49" charset="-128"/>
            </a:rPr>
            <a:t>：</a:t>
          </a:r>
          <a:r>
            <a:rPr kumimoji="1" lang="en-US" altLang="ja-JP" sz="1050" baseline="0">
              <a:latin typeface="MS Gothic" panose="020B0609070205080204" pitchFamily="49" charset="-128"/>
              <a:ea typeface="MS Gothic" panose="020B0609070205080204" pitchFamily="49" charset="-128"/>
            </a:rPr>
            <a:t>kentai@sports-fukuoka.or.jp</a:t>
          </a:r>
          <a:r>
            <a:rPr kumimoji="1" lang="ja-JP" altLang="en-US" sz="1050" baseline="0">
              <a:latin typeface="MS Gothic" panose="020B0609070205080204" pitchFamily="49" charset="-128"/>
              <a:ea typeface="MS Gothic" panose="020B0609070205080204" pitchFamily="49" charset="-128"/>
            </a:rPr>
            <a:t>　　　　</a:t>
          </a:r>
          <a:endParaRPr kumimoji="1" lang="ja-JP" altLang="en-US" sz="1050">
            <a:latin typeface="MS Gothic" panose="020B0609070205080204" pitchFamily="49" charset="-128"/>
            <a:ea typeface="MS Gothic" panose="020B0609070205080204" pitchFamily="49" charset="-128"/>
          </a:endParaRPr>
        </a:p>
      </xdr:txBody>
    </xdr:sp>
    <xdr:clientData/>
  </xdr:twoCellAnchor>
  <xdr:twoCellAnchor>
    <xdr:from>
      <xdr:col>0</xdr:col>
      <xdr:colOff>139700</xdr:colOff>
      <xdr:row>23</xdr:row>
      <xdr:rowOff>183445</xdr:rowOff>
    </xdr:from>
    <xdr:to>
      <xdr:col>24</xdr:col>
      <xdr:colOff>165100</xdr:colOff>
      <xdr:row>38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930BFA-E036-4E4D-58E3-A96E5E1FBD94}"/>
            </a:ext>
          </a:extLst>
        </xdr:cNvPr>
        <xdr:cNvSpPr/>
      </xdr:nvSpPr>
      <xdr:spPr>
        <a:xfrm>
          <a:off x="139700" y="6462889"/>
          <a:ext cx="6798733" cy="2933700"/>
        </a:xfrm>
        <a:prstGeom prst="rect">
          <a:avLst/>
        </a:prstGeom>
        <a:noFill/>
        <a:ln w="28575">
          <a:solidFill>
            <a:schemeClr val="tx1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211666</xdr:colOff>
      <xdr:row>28</xdr:row>
      <xdr:rowOff>112889</xdr:rowOff>
    </xdr:from>
    <xdr:to>
      <xdr:col>17</xdr:col>
      <xdr:colOff>105834</xdr:colOff>
      <xdr:row>30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CE1CE1-BA07-7606-E454-23FD84BC392A}"/>
            </a:ext>
          </a:extLst>
        </xdr:cNvPr>
        <xdr:cNvSpPr/>
      </xdr:nvSpPr>
      <xdr:spPr>
        <a:xfrm>
          <a:off x="2137833" y="7627056"/>
          <a:ext cx="2645834" cy="22577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役員名簿から参照入力されています。</a:t>
          </a:r>
        </a:p>
      </xdr:txBody>
    </xdr:sp>
    <xdr:clientData/>
  </xdr:twoCellAnchor>
  <xdr:twoCellAnchor>
    <xdr:from>
      <xdr:col>12</xdr:col>
      <xdr:colOff>98777</xdr:colOff>
      <xdr:row>30</xdr:row>
      <xdr:rowOff>112889</xdr:rowOff>
    </xdr:from>
    <xdr:to>
      <xdr:col>24</xdr:col>
      <xdr:colOff>95250</xdr:colOff>
      <xdr:row>32</xdr:row>
      <xdr:rowOff>21167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D226FAF-F51F-2046-8634-856A39D38C22}"/>
            </a:ext>
          </a:extLst>
        </xdr:cNvPr>
        <xdr:cNvSpPr/>
      </xdr:nvSpPr>
      <xdr:spPr>
        <a:xfrm>
          <a:off x="3400777" y="7965722"/>
          <a:ext cx="3298473" cy="24694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福岡市、北九州市は必ず区名を入力してください。</a:t>
          </a:r>
        </a:p>
      </xdr:txBody>
    </xdr:sp>
    <xdr:clientData/>
  </xdr:twoCellAnchor>
  <xdr:twoCellAnchor>
    <xdr:from>
      <xdr:col>4</xdr:col>
      <xdr:colOff>141111</xdr:colOff>
      <xdr:row>36</xdr:row>
      <xdr:rowOff>84667</xdr:rowOff>
    </xdr:from>
    <xdr:to>
      <xdr:col>23</xdr:col>
      <xdr:colOff>169333</xdr:colOff>
      <xdr:row>37</xdr:row>
      <xdr:rowOff>155222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9111B1-D6B5-5F4C-9C32-F54EAC289291}"/>
            </a:ext>
          </a:extLst>
        </xdr:cNvPr>
        <xdr:cNvSpPr/>
      </xdr:nvSpPr>
      <xdr:spPr>
        <a:xfrm>
          <a:off x="1270000" y="8875889"/>
          <a:ext cx="5390444" cy="28222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赤字の部分を入力してください。年齢は自動計算されます。</a:t>
          </a:r>
        </a:p>
      </xdr:txBody>
    </xdr:sp>
    <xdr:clientData/>
  </xdr:twoCellAnchor>
  <xdr:twoCellAnchor>
    <xdr:from>
      <xdr:col>6</xdr:col>
      <xdr:colOff>155223</xdr:colOff>
      <xdr:row>29</xdr:row>
      <xdr:rowOff>98778</xdr:rowOff>
    </xdr:from>
    <xdr:to>
      <xdr:col>7</xdr:col>
      <xdr:colOff>211666</xdr:colOff>
      <xdr:row>29</xdr:row>
      <xdr:rowOff>112889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055733-07D2-9FA7-91B3-27F3D4527853}"/>
            </a:ext>
          </a:extLst>
        </xdr:cNvPr>
        <xdr:cNvCxnSpPr>
          <a:stCxn id="3" idx="1"/>
        </xdr:cNvCxnSpPr>
      </xdr:nvCxnSpPr>
      <xdr:spPr>
        <a:xfrm flipH="1">
          <a:off x="1806223" y="7739945"/>
          <a:ext cx="331610" cy="141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14111</xdr:colOff>
      <xdr:row>31</xdr:row>
      <xdr:rowOff>98778</xdr:rowOff>
    </xdr:from>
    <xdr:to>
      <xdr:col>12</xdr:col>
      <xdr:colOff>70554</xdr:colOff>
      <xdr:row>31</xdr:row>
      <xdr:rowOff>98778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2F0A58D-A122-2849-85D9-350E9769D5E5}"/>
            </a:ext>
          </a:extLst>
        </xdr:cNvPr>
        <xdr:cNvCxnSpPr/>
      </xdr:nvCxnSpPr>
      <xdr:spPr>
        <a:xfrm flipH="1">
          <a:off x="3118555" y="7916334"/>
          <a:ext cx="33866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6C57-0F51-5A4E-ACC7-BBA21367A1EA}">
  <sheetPr codeName="Sheet1">
    <pageSetUpPr fitToPage="1"/>
  </sheetPr>
  <dimension ref="A1:B6"/>
  <sheetViews>
    <sheetView view="pageBreakPreview" zoomScaleNormal="100" zoomScaleSheetLayoutView="100" workbookViewId="0">
      <selection activeCell="E74" sqref="E74"/>
    </sheetView>
  </sheetViews>
  <sheetFormatPr defaultColWidth="10.875" defaultRowHeight="24" customHeight="1" x14ac:dyDescent="0.15"/>
  <cols>
    <col min="1" max="1" width="17.875" style="4" bestFit="1" customWidth="1"/>
    <col min="2" max="2" width="32.125" style="4" customWidth="1"/>
    <col min="3" max="16384" width="10.875" style="4"/>
  </cols>
  <sheetData>
    <row r="1" spans="1:2" ht="44.1" customHeight="1" x14ac:dyDescent="0.15">
      <c r="A1" s="131" t="s">
        <v>0</v>
      </c>
      <c r="B1" s="131"/>
    </row>
    <row r="2" spans="1:2" ht="44.1" customHeight="1" x14ac:dyDescent="0.15">
      <c r="A2" s="132" t="s">
        <v>1</v>
      </c>
      <c r="B2" s="133">
        <v>68</v>
      </c>
    </row>
    <row r="3" spans="1:2" ht="44.1" customHeight="1" x14ac:dyDescent="0.15">
      <c r="A3" s="132" t="s">
        <v>2</v>
      </c>
      <c r="B3" s="134">
        <v>45748</v>
      </c>
    </row>
    <row r="4" spans="1:2" ht="44.1" customHeight="1" x14ac:dyDescent="0.15">
      <c r="A4" s="132" t="s">
        <v>3</v>
      </c>
      <c r="B4" s="134">
        <v>45867</v>
      </c>
    </row>
    <row r="6" spans="1:2" ht="24" customHeight="1" x14ac:dyDescent="0.15">
      <c r="B6" s="71" t="s">
        <v>487</v>
      </c>
    </row>
  </sheetData>
  <sheetProtection algorithmName="SHA-512" hashValue="C6kAwvnZsGgG4/yhjFwzuquJckue+7ELGrWESFXpQI8rZ2GIw5jqJvodEJvZWVIZaScF+cTUf0prLDzjCi2UVg==" saltValue="GBK7+wWtWymytcTXDaAFGw==" spinCount="100000" sheet="1" objects="1" scenarios="1" selectLockedCell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O41"/>
  <sheetViews>
    <sheetView workbookViewId="0">
      <selection activeCell="I20" sqref="I20"/>
    </sheetView>
  </sheetViews>
  <sheetFormatPr defaultColWidth="8.875" defaultRowHeight="13.5" x14ac:dyDescent="0.15"/>
  <cols>
    <col min="1" max="1" width="19.375" bestFit="1" customWidth="1"/>
    <col min="2" max="2" width="6.125" customWidth="1"/>
    <col min="3" max="7" width="11.625" customWidth="1"/>
    <col min="9" max="9" width="28.375" customWidth="1"/>
  </cols>
  <sheetData>
    <row r="1" spans="1:15" ht="21.75" customHeight="1" x14ac:dyDescent="0.15">
      <c r="A1" s="2" t="s">
        <v>4</v>
      </c>
      <c r="B1" s="2" t="s">
        <v>5</v>
      </c>
      <c r="C1" s="2">
        <v>1</v>
      </c>
      <c r="D1" s="2">
        <v>2</v>
      </c>
      <c r="E1" s="2">
        <v>3</v>
      </c>
      <c r="F1" s="2">
        <v>4</v>
      </c>
      <c r="G1" s="3">
        <v>5</v>
      </c>
      <c r="I1" s="2" t="s">
        <v>6</v>
      </c>
      <c r="J1" s="2" t="s">
        <v>7</v>
      </c>
      <c r="K1" s="2" t="s">
        <v>5</v>
      </c>
    </row>
    <row r="2" spans="1:15" ht="17.25" customHeight="1" x14ac:dyDescent="0.15">
      <c r="A2" s="2" t="s">
        <v>8</v>
      </c>
      <c r="B2" s="2">
        <v>22</v>
      </c>
      <c r="C2" s="2" t="s">
        <v>9</v>
      </c>
      <c r="D2" s="2" t="s">
        <v>10</v>
      </c>
      <c r="E2" s="2" t="s">
        <v>11</v>
      </c>
      <c r="F2" s="2" t="s">
        <v>12</v>
      </c>
      <c r="G2" s="2"/>
      <c r="I2" s="69" t="s">
        <v>13</v>
      </c>
      <c r="J2" s="2" t="s">
        <v>14</v>
      </c>
      <c r="K2" s="2">
        <v>11</v>
      </c>
      <c r="O2">
        <v>12</v>
      </c>
    </row>
    <row r="3" spans="1:15" ht="17.25" customHeight="1" x14ac:dyDescent="0.15">
      <c r="A3" s="2" t="s">
        <v>15</v>
      </c>
      <c r="B3" s="2">
        <v>10</v>
      </c>
      <c r="C3" s="2" t="s">
        <v>16</v>
      </c>
      <c r="D3" s="2" t="s">
        <v>17</v>
      </c>
      <c r="E3" s="2" t="s">
        <v>18</v>
      </c>
      <c r="F3" s="2" t="s">
        <v>19</v>
      </c>
      <c r="G3" s="2"/>
      <c r="I3" s="69" t="s">
        <v>20</v>
      </c>
      <c r="J3" s="2" t="s">
        <v>21</v>
      </c>
      <c r="K3" s="2">
        <v>12</v>
      </c>
    </row>
    <row r="4" spans="1:15" ht="17.25" customHeight="1" x14ac:dyDescent="0.15">
      <c r="A4" s="2" t="s">
        <v>22</v>
      </c>
      <c r="B4" s="2">
        <v>11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12</v>
      </c>
      <c r="I4" s="69" t="s">
        <v>23</v>
      </c>
      <c r="J4" s="2" t="s">
        <v>24</v>
      </c>
      <c r="K4" s="2">
        <v>13</v>
      </c>
    </row>
    <row r="5" spans="1:15" ht="17.25" customHeight="1" x14ac:dyDescent="0.15">
      <c r="A5" s="2" t="s">
        <v>25</v>
      </c>
      <c r="B5" s="2">
        <v>12</v>
      </c>
      <c r="C5" s="2" t="s">
        <v>9</v>
      </c>
      <c r="D5" s="2" t="s">
        <v>26</v>
      </c>
      <c r="E5" s="2"/>
      <c r="F5" s="2"/>
      <c r="G5" s="2"/>
      <c r="I5" s="69" t="s">
        <v>27</v>
      </c>
      <c r="J5" s="2" t="s">
        <v>28</v>
      </c>
      <c r="K5" s="2">
        <v>14</v>
      </c>
    </row>
    <row r="6" spans="1:15" ht="17.25" customHeight="1" x14ac:dyDescent="0.15">
      <c r="A6" s="2" t="s">
        <v>29</v>
      </c>
      <c r="B6" s="2">
        <v>13</v>
      </c>
      <c r="C6" s="2" t="s">
        <v>9</v>
      </c>
      <c r="D6" s="2" t="s">
        <v>30</v>
      </c>
      <c r="E6" s="2" t="s">
        <v>26</v>
      </c>
      <c r="F6" s="2"/>
      <c r="G6" s="2"/>
      <c r="I6" s="69" t="s">
        <v>31</v>
      </c>
      <c r="J6" s="2" t="s">
        <v>32</v>
      </c>
      <c r="K6" s="2">
        <v>15</v>
      </c>
    </row>
    <row r="7" spans="1:15" ht="17.25" customHeight="1" x14ac:dyDescent="0.15">
      <c r="A7" s="2" t="s">
        <v>33</v>
      </c>
      <c r="B7" s="2">
        <v>14</v>
      </c>
      <c r="C7" s="2" t="s">
        <v>16</v>
      </c>
      <c r="D7" s="2" t="s">
        <v>17</v>
      </c>
      <c r="E7" s="2" t="s">
        <v>30</v>
      </c>
      <c r="F7" s="2" t="s">
        <v>34</v>
      </c>
      <c r="G7" s="2" t="s">
        <v>12</v>
      </c>
      <c r="I7" s="69" t="s">
        <v>35</v>
      </c>
      <c r="J7" s="2" t="s">
        <v>36</v>
      </c>
      <c r="K7" s="2">
        <v>16</v>
      </c>
    </row>
    <row r="8" spans="1:15" ht="17.25" customHeight="1" x14ac:dyDescent="0.15">
      <c r="A8" s="2" t="s">
        <v>37</v>
      </c>
      <c r="B8" s="2">
        <v>15</v>
      </c>
      <c r="C8" s="2" t="s">
        <v>9</v>
      </c>
      <c r="D8" s="2" t="s">
        <v>30</v>
      </c>
      <c r="E8" s="2"/>
      <c r="F8" s="2"/>
      <c r="G8" s="2"/>
      <c r="I8" s="69" t="s">
        <v>38</v>
      </c>
      <c r="J8" s="2" t="s">
        <v>39</v>
      </c>
      <c r="K8" s="2">
        <v>17</v>
      </c>
    </row>
    <row r="9" spans="1:15" ht="17.25" customHeight="1" x14ac:dyDescent="0.15">
      <c r="A9" s="2" t="s">
        <v>40</v>
      </c>
      <c r="B9" s="2">
        <v>16</v>
      </c>
      <c r="C9" s="2" t="s">
        <v>16</v>
      </c>
      <c r="D9" s="2" t="s">
        <v>17</v>
      </c>
      <c r="E9" s="2" t="s">
        <v>18</v>
      </c>
      <c r="F9" s="2" t="s">
        <v>19</v>
      </c>
      <c r="G9" s="2"/>
      <c r="I9" s="69" t="s">
        <v>41</v>
      </c>
      <c r="J9" s="2" t="s">
        <v>42</v>
      </c>
      <c r="K9" s="2">
        <v>18</v>
      </c>
    </row>
    <row r="10" spans="1:15" ht="17.25" customHeight="1" x14ac:dyDescent="0.15">
      <c r="A10" s="2" t="s">
        <v>43</v>
      </c>
      <c r="B10" s="2">
        <v>17</v>
      </c>
      <c r="C10" s="2" t="s">
        <v>16</v>
      </c>
      <c r="D10" s="2" t="s">
        <v>17</v>
      </c>
      <c r="E10" s="2" t="s">
        <v>30</v>
      </c>
      <c r="F10" s="2"/>
      <c r="G10" s="2"/>
      <c r="I10" s="69" t="s">
        <v>44</v>
      </c>
      <c r="J10" s="2" t="s">
        <v>45</v>
      </c>
      <c r="K10" s="2">
        <v>19</v>
      </c>
    </row>
    <row r="11" spans="1:15" ht="17.25" customHeight="1" x14ac:dyDescent="0.15">
      <c r="A11" s="2" t="s">
        <v>46</v>
      </c>
      <c r="B11" s="2">
        <v>18</v>
      </c>
      <c r="C11" s="2" t="s">
        <v>16</v>
      </c>
      <c r="D11" s="2" t="s">
        <v>18</v>
      </c>
      <c r="E11" s="2" t="s">
        <v>47</v>
      </c>
      <c r="F11" s="2"/>
      <c r="G11" s="2"/>
      <c r="I11" s="69" t="s">
        <v>48</v>
      </c>
      <c r="J11" s="2" t="s">
        <v>49</v>
      </c>
      <c r="K11" s="2">
        <v>20</v>
      </c>
    </row>
    <row r="12" spans="1:15" ht="17.25" customHeight="1" x14ac:dyDescent="0.15">
      <c r="A12" s="2" t="s">
        <v>50</v>
      </c>
      <c r="B12" s="2">
        <v>19</v>
      </c>
      <c r="C12" s="2" t="s">
        <v>16</v>
      </c>
      <c r="D12" s="2"/>
      <c r="E12" s="2"/>
      <c r="F12" s="2"/>
      <c r="G12" s="2"/>
      <c r="I12" s="69" t="s">
        <v>51</v>
      </c>
      <c r="J12" s="2" t="s">
        <v>52</v>
      </c>
      <c r="K12" s="2">
        <v>21</v>
      </c>
    </row>
    <row r="13" spans="1:15" ht="17.25" customHeight="1" x14ac:dyDescent="0.15">
      <c r="A13" s="2" t="s">
        <v>53</v>
      </c>
      <c r="B13" s="2">
        <v>20</v>
      </c>
      <c r="C13" s="2" t="s">
        <v>54</v>
      </c>
      <c r="D13" s="2" t="s">
        <v>34</v>
      </c>
      <c r="E13" s="2" t="s">
        <v>55</v>
      </c>
      <c r="F13" s="2"/>
      <c r="G13" s="2"/>
      <c r="I13" s="69" t="s">
        <v>56</v>
      </c>
      <c r="J13" s="2" t="s">
        <v>57</v>
      </c>
      <c r="K13" s="2">
        <v>22</v>
      </c>
    </row>
    <row r="14" spans="1:15" ht="17.25" customHeight="1" x14ac:dyDescent="0.15">
      <c r="A14" s="2" t="s">
        <v>58</v>
      </c>
      <c r="B14" s="2">
        <v>21</v>
      </c>
      <c r="C14" s="2" t="s">
        <v>9</v>
      </c>
      <c r="D14" s="2"/>
      <c r="E14" s="2"/>
      <c r="F14" s="2"/>
      <c r="G14" s="2"/>
      <c r="I14" s="69" t="s">
        <v>59</v>
      </c>
      <c r="J14" s="2" t="s">
        <v>60</v>
      </c>
      <c r="K14" s="2">
        <v>23</v>
      </c>
    </row>
    <row r="15" spans="1:15" ht="17.25" customHeight="1" x14ac:dyDescent="0.15">
      <c r="I15" s="69" t="s">
        <v>61</v>
      </c>
      <c r="J15" s="2" t="s">
        <v>62</v>
      </c>
      <c r="K15" s="2">
        <v>24</v>
      </c>
    </row>
    <row r="16" spans="1:15" ht="17.25" customHeight="1" x14ac:dyDescent="0.15">
      <c r="I16" s="69" t="s">
        <v>63</v>
      </c>
      <c r="J16" s="2" t="s">
        <v>64</v>
      </c>
      <c r="K16" s="2">
        <v>25</v>
      </c>
    </row>
    <row r="17" spans="9:11" ht="17.25" customHeight="1" x14ac:dyDescent="0.15">
      <c r="I17" s="69" t="s">
        <v>65</v>
      </c>
      <c r="J17" s="2" t="s">
        <v>66</v>
      </c>
      <c r="K17" s="2">
        <v>26</v>
      </c>
    </row>
    <row r="18" spans="9:11" ht="17.25" customHeight="1" x14ac:dyDescent="0.15">
      <c r="I18" s="69" t="s">
        <v>67</v>
      </c>
      <c r="J18" s="2" t="s">
        <v>68</v>
      </c>
      <c r="K18" s="2">
        <v>27</v>
      </c>
    </row>
    <row r="19" spans="9:11" ht="17.25" customHeight="1" x14ac:dyDescent="0.15">
      <c r="I19" s="69" t="s">
        <v>69</v>
      </c>
      <c r="J19" s="2" t="s">
        <v>70</v>
      </c>
      <c r="K19" s="2">
        <v>28</v>
      </c>
    </row>
    <row r="20" spans="9:11" ht="17.25" customHeight="1" x14ac:dyDescent="0.15">
      <c r="I20" s="69" t="s">
        <v>71</v>
      </c>
      <c r="J20" s="2" t="s">
        <v>72</v>
      </c>
      <c r="K20" s="2">
        <v>29</v>
      </c>
    </row>
    <row r="21" spans="9:11" ht="17.25" customHeight="1" x14ac:dyDescent="0.15">
      <c r="I21" s="69" t="s">
        <v>73</v>
      </c>
      <c r="J21" s="2" t="s">
        <v>74</v>
      </c>
      <c r="K21" s="2">
        <v>30</v>
      </c>
    </row>
    <row r="22" spans="9:11" ht="17.25" customHeight="1" x14ac:dyDescent="0.15">
      <c r="I22" s="69" t="s">
        <v>75</v>
      </c>
      <c r="J22" s="2" t="s">
        <v>76</v>
      </c>
      <c r="K22" s="2">
        <v>31</v>
      </c>
    </row>
    <row r="23" spans="9:11" ht="17.25" customHeight="1" x14ac:dyDescent="0.15">
      <c r="I23" s="69" t="s">
        <v>77</v>
      </c>
      <c r="J23" s="2" t="s">
        <v>78</v>
      </c>
      <c r="K23" s="2">
        <v>32</v>
      </c>
    </row>
    <row r="24" spans="9:11" ht="17.25" customHeight="1" x14ac:dyDescent="0.15">
      <c r="I24" s="69" t="s">
        <v>79</v>
      </c>
      <c r="J24" s="2" t="s">
        <v>80</v>
      </c>
      <c r="K24" s="2">
        <v>33</v>
      </c>
    </row>
    <row r="25" spans="9:11" ht="17.25" customHeight="1" x14ac:dyDescent="0.15">
      <c r="I25" s="69" t="s">
        <v>81</v>
      </c>
      <c r="J25" s="2" t="s">
        <v>82</v>
      </c>
      <c r="K25" s="2">
        <v>34</v>
      </c>
    </row>
    <row r="26" spans="9:11" ht="17.25" customHeight="1" x14ac:dyDescent="0.15">
      <c r="I26" s="69" t="s">
        <v>83</v>
      </c>
      <c r="J26" s="2" t="s">
        <v>84</v>
      </c>
      <c r="K26" s="2">
        <v>35</v>
      </c>
    </row>
    <row r="27" spans="9:11" ht="17.25" customHeight="1" x14ac:dyDescent="0.15">
      <c r="I27" s="69" t="s">
        <v>85</v>
      </c>
      <c r="J27" s="2" t="s">
        <v>86</v>
      </c>
      <c r="K27" s="2">
        <v>36</v>
      </c>
    </row>
    <row r="28" spans="9:11" ht="17.25" customHeight="1" x14ac:dyDescent="0.15">
      <c r="I28" s="69" t="s">
        <v>87</v>
      </c>
      <c r="J28" s="2" t="s">
        <v>88</v>
      </c>
      <c r="K28" s="2">
        <v>37</v>
      </c>
    </row>
    <row r="29" spans="9:11" ht="17.25" customHeight="1" x14ac:dyDescent="0.15">
      <c r="I29" s="69" t="s">
        <v>89</v>
      </c>
      <c r="J29" s="2" t="s">
        <v>90</v>
      </c>
      <c r="K29" s="2">
        <v>38</v>
      </c>
    </row>
    <row r="30" spans="9:11" ht="17.25" customHeight="1" x14ac:dyDescent="0.15">
      <c r="I30" s="69" t="s">
        <v>91</v>
      </c>
      <c r="J30" s="2" t="s">
        <v>92</v>
      </c>
      <c r="K30" s="2">
        <v>39</v>
      </c>
    </row>
    <row r="31" spans="9:11" ht="17.25" customHeight="1" x14ac:dyDescent="0.15">
      <c r="I31" s="69" t="s">
        <v>93</v>
      </c>
      <c r="J31" s="2" t="s">
        <v>94</v>
      </c>
      <c r="K31" s="2">
        <v>40</v>
      </c>
    </row>
    <row r="32" spans="9:11" ht="17.25" customHeight="1" x14ac:dyDescent="0.15">
      <c r="I32" s="69" t="s">
        <v>95</v>
      </c>
      <c r="J32" s="2" t="s">
        <v>96</v>
      </c>
      <c r="K32" s="2">
        <v>41</v>
      </c>
    </row>
    <row r="33" spans="9:11" ht="17.25" customHeight="1" x14ac:dyDescent="0.15">
      <c r="I33" s="69" t="s">
        <v>97</v>
      </c>
      <c r="J33" s="2" t="s">
        <v>98</v>
      </c>
      <c r="K33" s="2">
        <v>42</v>
      </c>
    </row>
    <row r="34" spans="9:11" ht="17.25" customHeight="1" x14ac:dyDescent="0.15">
      <c r="I34" s="69" t="s">
        <v>99</v>
      </c>
      <c r="J34" s="2" t="s">
        <v>100</v>
      </c>
      <c r="K34" s="2">
        <v>43</v>
      </c>
    </row>
    <row r="35" spans="9:11" ht="17.25" customHeight="1" x14ac:dyDescent="0.15">
      <c r="I35" s="69" t="s">
        <v>101</v>
      </c>
      <c r="J35" s="2" t="s">
        <v>102</v>
      </c>
      <c r="K35" s="2">
        <v>44</v>
      </c>
    </row>
    <row r="36" spans="9:11" ht="17.25" customHeight="1" x14ac:dyDescent="0.15">
      <c r="I36" s="69" t="s">
        <v>103</v>
      </c>
      <c r="J36" s="2" t="s">
        <v>104</v>
      </c>
      <c r="K36" s="2">
        <v>45</v>
      </c>
    </row>
    <row r="37" spans="9:11" ht="17.25" customHeight="1" x14ac:dyDescent="0.15">
      <c r="I37" s="69" t="s">
        <v>105</v>
      </c>
      <c r="J37" s="2" t="s">
        <v>106</v>
      </c>
      <c r="K37" s="2">
        <v>46</v>
      </c>
    </row>
    <row r="38" spans="9:11" ht="17.25" customHeight="1" x14ac:dyDescent="0.15">
      <c r="I38" s="69" t="s">
        <v>107</v>
      </c>
      <c r="J38" s="2" t="s">
        <v>108</v>
      </c>
      <c r="K38" s="2">
        <v>47</v>
      </c>
    </row>
    <row r="39" spans="9:11" ht="17.25" customHeight="1" x14ac:dyDescent="0.15">
      <c r="I39" s="69" t="s">
        <v>109</v>
      </c>
      <c r="J39" s="2" t="s">
        <v>110</v>
      </c>
      <c r="K39" s="2">
        <v>48</v>
      </c>
    </row>
    <row r="40" spans="9:11" ht="17.25" customHeight="1" x14ac:dyDescent="0.15">
      <c r="I40" s="69" t="s">
        <v>111</v>
      </c>
      <c r="J40" s="2" t="s">
        <v>112</v>
      </c>
      <c r="K40" s="2">
        <v>49</v>
      </c>
    </row>
    <row r="41" spans="9:11" ht="17.25" customHeight="1" x14ac:dyDescent="0.15">
      <c r="I41" s="69" t="s">
        <v>113</v>
      </c>
      <c r="J41" s="2" t="s">
        <v>114</v>
      </c>
      <c r="K41" s="2">
        <v>50</v>
      </c>
    </row>
  </sheetData>
  <sheetProtection algorithmName="SHA-512" hashValue="pi2Qi8cE9bso40VdTXZ476sS1PGjAH+Joo32HoDLiiWkNBiREiJ+fRByPV6aT9Rk/ZvzDDPl97xR8Ei4R3Gx1w==" saltValue="G95bNXEZydRPJh2c9mBXHw==" spinCount="100000" sheet="1" objects="1" scenarios="1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Y39"/>
  <sheetViews>
    <sheetView view="pageBreakPreview" zoomScale="115" zoomScaleNormal="100" zoomScaleSheetLayoutView="115" workbookViewId="0">
      <selection activeCell="E74" sqref="E74"/>
    </sheetView>
  </sheetViews>
  <sheetFormatPr defaultColWidth="8.875" defaultRowHeight="18" customHeight="1" x14ac:dyDescent="0.15"/>
  <cols>
    <col min="1" max="24" width="3.625" customWidth="1"/>
    <col min="25" max="25" width="4.125" customWidth="1"/>
  </cols>
  <sheetData>
    <row r="1" spans="1:25" ht="27.95" customHeight="1" x14ac:dyDescent="0.15">
      <c r="A1" s="280" t="s">
        <v>115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3" spans="1:25" s="5" customFormat="1" ht="18" customHeight="1" x14ac:dyDescent="0.15">
      <c r="A3" s="281" t="s">
        <v>116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5" customFormat="1" ht="18" customHeight="1" x14ac:dyDescent="0.15">
      <c r="A4" s="281" t="s">
        <v>117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5" spans="1:25" s="5" customFormat="1" ht="18" customHeight="1" x14ac:dyDescent="0.15">
      <c r="A5" s="281" t="s">
        <v>118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</row>
    <row r="6" spans="1:25" s="5" customFormat="1" ht="18" customHeight="1" x14ac:dyDescent="0.15">
      <c r="A6" s="281" t="s">
        <v>119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</row>
    <row r="7" spans="1:25" s="5" customFormat="1" ht="18" customHeight="1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s="5" customFormat="1" ht="18" customHeight="1" x14ac:dyDescent="0.15">
      <c r="A8" s="281" t="s">
        <v>120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</row>
    <row r="9" spans="1:25" s="5" customFormat="1" ht="18" customHeight="1" x14ac:dyDescent="0.15">
      <c r="A9" s="282" t="s">
        <v>121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</row>
    <row r="10" spans="1:25" s="5" customFormat="1" ht="18" customHeigh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spans="1:25" s="5" customFormat="1" ht="18" customHeight="1" x14ac:dyDescent="0.15">
      <c r="A11" s="281" t="s">
        <v>122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</row>
    <row r="12" spans="1:25" s="5" customFormat="1" ht="18" customHeight="1" x14ac:dyDescent="0.15">
      <c r="A12" s="281" t="s">
        <v>123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</row>
    <row r="13" spans="1:25" s="5" customFormat="1" ht="18" customHeight="1" x14ac:dyDescent="0.15">
      <c r="A13" s="11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0"/>
    </row>
    <row r="14" spans="1:25" s="5" customFormat="1" ht="18" customHeight="1" x14ac:dyDescent="0.15">
      <c r="A14" s="281" t="s">
        <v>124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</row>
    <row r="15" spans="1:25" s="5" customFormat="1" ht="18" customHeight="1" x14ac:dyDescent="0.15">
      <c r="A15" s="282" t="s">
        <v>125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</row>
    <row r="16" spans="1:25" s="5" customFormat="1" ht="18" customHeight="1" x14ac:dyDescent="0.15">
      <c r="A16" s="282" t="s">
        <v>126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1:25" s="5" customFormat="1" ht="18" customHeight="1" x14ac:dyDescent="0.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18" spans="1:25" s="5" customFormat="1" ht="18" customHeight="1" x14ac:dyDescent="0.15">
      <c r="A18" s="281" t="s">
        <v>127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</row>
    <row r="19" spans="1:25" s="5" customFormat="1" ht="18" customHeight="1" x14ac:dyDescent="0.15">
      <c r="A19" s="281" t="s">
        <v>128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</row>
    <row r="20" spans="1:25" s="5" customFormat="1" ht="18" customHeight="1" x14ac:dyDescent="0.15">
      <c r="A20" s="281" t="s">
        <v>129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</row>
    <row r="21" spans="1:25" s="5" customFormat="1" ht="18" customHeight="1" x14ac:dyDescent="0.15">
      <c r="A21" s="281" t="s">
        <v>130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</row>
    <row r="22" spans="1:25" s="5" customFormat="1" ht="68.45" customHeight="1" x14ac:dyDescent="0.15">
      <c r="A22" s="119"/>
      <c r="B22" s="270" t="s">
        <v>131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120"/>
    </row>
    <row r="23" spans="1:25" ht="43.5" customHeight="1" thickBot="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274" t="s">
        <v>132</v>
      </c>
      <c r="L23" s="274"/>
      <c r="M23" s="274"/>
      <c r="N23" s="274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</row>
    <row r="24" spans="1:25" ht="43.5" customHeight="1" x14ac:dyDescent="0.15">
      <c r="J24" s="123"/>
      <c r="K24" s="274"/>
      <c r="L24" s="274"/>
      <c r="M24" s="274"/>
      <c r="N24" s="274"/>
      <c r="O24" s="3"/>
      <c r="P24" s="3"/>
    </row>
    <row r="25" spans="1:25" ht="17.100000000000001" customHeight="1" x14ac:dyDescent="0.15">
      <c r="B25" s="275" t="s">
        <v>133</v>
      </c>
      <c r="C25" s="275"/>
      <c r="D25" s="275"/>
      <c r="E25" s="275"/>
      <c r="F25" s="275"/>
      <c r="G25" s="275"/>
      <c r="H25" s="275"/>
      <c r="I25" s="275"/>
      <c r="J25" s="275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272" t="s">
        <v>134</v>
      </c>
      <c r="W25" s="272"/>
      <c r="X25" s="272"/>
      <c r="Y25" s="126"/>
    </row>
    <row r="26" spans="1:25" ht="17.100000000000001" customHeight="1" x14ac:dyDescent="0.15">
      <c r="B26" s="275"/>
      <c r="C26" s="275"/>
      <c r="D26" s="275"/>
      <c r="E26" s="275"/>
      <c r="F26" s="275"/>
      <c r="G26" s="275"/>
      <c r="H26" s="275"/>
      <c r="I26" s="275"/>
      <c r="J26" s="275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272"/>
      <c r="W26" s="272"/>
      <c r="X26" s="272"/>
      <c r="Y26" s="126"/>
    </row>
    <row r="27" spans="1:25" ht="8.1" customHeight="1" x14ac:dyDescent="0.15"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6"/>
    </row>
    <row r="28" spans="1:25" ht="17.100000000000001" customHeight="1" x14ac:dyDescent="0.15">
      <c r="B28" s="279" t="s">
        <v>135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126"/>
    </row>
    <row r="29" spans="1:25" ht="9.9499999999999993" customHeight="1" x14ac:dyDescent="0.15"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6"/>
    </row>
    <row r="30" spans="1:25" ht="17.100000000000001" customHeight="1" x14ac:dyDescent="0.15">
      <c r="B30" s="272" t="s">
        <v>136</v>
      </c>
      <c r="C30" s="272"/>
      <c r="D30" s="272"/>
      <c r="E30" s="273" t="s">
        <v>137</v>
      </c>
      <c r="F30" s="273"/>
      <c r="G30" s="273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7"/>
      <c r="T30" s="124"/>
      <c r="U30" s="124"/>
      <c r="V30" s="124"/>
      <c r="W30" s="124"/>
      <c r="X30" s="124"/>
      <c r="Y30" s="126"/>
    </row>
    <row r="31" spans="1:25" ht="9.9499999999999993" customHeight="1" x14ac:dyDescent="0.15"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6"/>
    </row>
    <row r="32" spans="1:25" ht="17.100000000000001" customHeight="1" x14ac:dyDescent="0.15">
      <c r="B32" s="124"/>
      <c r="C32" s="124" t="s">
        <v>138</v>
      </c>
      <c r="D32" s="124"/>
      <c r="E32" s="124"/>
      <c r="F32" s="124"/>
      <c r="G32" s="124"/>
      <c r="H32" s="124"/>
      <c r="I32" s="276" t="s">
        <v>139</v>
      </c>
      <c r="J32" s="276"/>
      <c r="K32" s="276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6"/>
    </row>
    <row r="33" spans="2:25" ht="9.9499999999999993" customHeight="1" thickBot="1" x14ac:dyDescent="0.2">
      <c r="B33" s="124"/>
      <c r="C33" s="124"/>
      <c r="D33" s="124"/>
      <c r="E33" s="124"/>
      <c r="F33" s="124"/>
      <c r="G33" s="124"/>
      <c r="H33" s="124"/>
      <c r="I33" s="125"/>
      <c r="J33" s="125"/>
      <c r="K33" s="125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6"/>
    </row>
    <row r="34" spans="2:25" ht="17.100000000000001" customHeight="1" x14ac:dyDescent="0.15">
      <c r="B34" s="128"/>
      <c r="C34" s="277"/>
      <c r="D34" s="278"/>
      <c r="E34" s="266" t="s">
        <v>5</v>
      </c>
      <c r="F34" s="267"/>
      <c r="G34" s="266" t="s">
        <v>140</v>
      </c>
      <c r="H34" s="266"/>
      <c r="I34" s="267"/>
      <c r="J34" s="266" t="s">
        <v>141</v>
      </c>
      <c r="K34" s="267"/>
      <c r="L34" s="266" t="s">
        <v>142</v>
      </c>
      <c r="M34" s="266"/>
      <c r="N34" s="267"/>
      <c r="O34" s="269" t="s">
        <v>143</v>
      </c>
      <c r="P34" s="267"/>
      <c r="Q34" s="266" t="s">
        <v>144</v>
      </c>
      <c r="R34" s="266"/>
      <c r="S34" s="266"/>
      <c r="T34" s="266"/>
      <c r="U34" s="266"/>
      <c r="V34" s="266"/>
      <c r="W34" s="266"/>
      <c r="X34" s="268"/>
      <c r="Y34" s="126"/>
    </row>
    <row r="35" spans="2:25" ht="17.100000000000001" customHeight="1" x14ac:dyDescent="0.15">
      <c r="B35" s="128"/>
      <c r="C35" s="243" t="s">
        <v>145</v>
      </c>
      <c r="D35" s="244"/>
      <c r="E35" s="259"/>
      <c r="F35" s="260"/>
      <c r="G35" s="255" t="s">
        <v>146</v>
      </c>
      <c r="H35" s="261"/>
      <c r="I35" s="262"/>
      <c r="J35" s="259"/>
      <c r="K35" s="260"/>
      <c r="L35" s="258">
        <v>23130</v>
      </c>
      <c r="M35" s="257"/>
      <c r="N35" s="256"/>
      <c r="O35" s="253">
        <v>59</v>
      </c>
      <c r="P35" s="254"/>
      <c r="Q35" s="250" t="s">
        <v>147</v>
      </c>
      <c r="R35" s="251"/>
      <c r="S35" s="251"/>
      <c r="T35" s="251"/>
      <c r="U35" s="251"/>
      <c r="V35" s="251"/>
      <c r="W35" s="251"/>
      <c r="X35" s="252"/>
      <c r="Y35" s="126"/>
    </row>
    <row r="36" spans="2:25" ht="17.100000000000001" customHeight="1" x14ac:dyDescent="0.15">
      <c r="B36" s="128"/>
      <c r="C36" s="243" t="s">
        <v>148</v>
      </c>
      <c r="D36" s="244"/>
      <c r="E36" s="255">
        <v>10</v>
      </c>
      <c r="F36" s="256"/>
      <c r="G36" s="255" t="s">
        <v>149</v>
      </c>
      <c r="H36" s="257"/>
      <c r="I36" s="256"/>
      <c r="J36" s="255">
        <v>184</v>
      </c>
      <c r="K36" s="256"/>
      <c r="L36" s="258">
        <v>36892</v>
      </c>
      <c r="M36" s="257"/>
      <c r="N36" s="256"/>
      <c r="O36" s="253">
        <v>22</v>
      </c>
      <c r="P36" s="254"/>
      <c r="Q36" s="263" t="s">
        <v>150</v>
      </c>
      <c r="R36" s="264"/>
      <c r="S36" s="264"/>
      <c r="T36" s="264"/>
      <c r="U36" s="264"/>
      <c r="V36" s="264"/>
      <c r="W36" s="264"/>
      <c r="X36" s="265"/>
      <c r="Y36" s="126"/>
    </row>
    <row r="37" spans="2:25" ht="17.100000000000001" customHeight="1" x14ac:dyDescent="0.15">
      <c r="B37" s="128"/>
      <c r="C37" s="243" t="s">
        <v>151</v>
      </c>
      <c r="D37" s="244"/>
      <c r="E37" s="245"/>
      <c r="F37" s="244"/>
      <c r="G37" s="245"/>
      <c r="H37" s="246"/>
      <c r="I37" s="244"/>
      <c r="J37" s="245"/>
      <c r="K37" s="244"/>
      <c r="L37" s="245"/>
      <c r="M37" s="246"/>
      <c r="N37" s="244"/>
      <c r="O37" s="129"/>
      <c r="P37" s="129"/>
      <c r="Q37" s="245"/>
      <c r="R37" s="246"/>
      <c r="S37" s="246"/>
      <c r="T37" s="246"/>
      <c r="U37" s="246"/>
      <c r="V37" s="246"/>
      <c r="W37" s="246"/>
      <c r="X37" s="247"/>
      <c r="Y37" s="126"/>
    </row>
    <row r="38" spans="2:25" ht="17.100000000000001" customHeight="1" x14ac:dyDescent="0.15">
      <c r="B38" s="128"/>
      <c r="C38" s="248" t="s">
        <v>151</v>
      </c>
      <c r="D38" s="249"/>
      <c r="E38" s="240"/>
      <c r="F38" s="249"/>
      <c r="G38" s="240"/>
      <c r="H38" s="241"/>
      <c r="I38" s="249"/>
      <c r="J38" s="240"/>
      <c r="K38" s="249"/>
      <c r="L38" s="240"/>
      <c r="M38" s="241"/>
      <c r="N38" s="249"/>
      <c r="O38" s="130"/>
      <c r="P38" s="130"/>
      <c r="Q38" s="240"/>
      <c r="R38" s="241"/>
      <c r="S38" s="241"/>
      <c r="T38" s="241"/>
      <c r="U38" s="241"/>
      <c r="V38" s="241"/>
      <c r="W38" s="241"/>
      <c r="X38" s="242"/>
      <c r="Y38" s="126"/>
    </row>
    <row r="39" spans="2:25" ht="17.100000000000001" customHeight="1" x14ac:dyDescent="0.15"/>
  </sheetData>
  <sheetProtection algorithmName="SHA-512" hashValue="Jf6PTBB8NByAvoYTpmIJIeggutz5KcUC8MoElBeEzOCPK0pxJnaEY1smNwJPC8nfA6k5C5t/42wONYWcGzuryA==" saltValue="fGjKfuGRVwuTKues1oe/5w==" spinCount="100000" sheet="1" objects="1" scenarios="1" selectLockedCells="1"/>
  <mergeCells count="58">
    <mergeCell ref="A20:Y20"/>
    <mergeCell ref="A21:Y21"/>
    <mergeCell ref="A11:Y11"/>
    <mergeCell ref="A12:Y12"/>
    <mergeCell ref="A18:Y18"/>
    <mergeCell ref="A19:Y19"/>
    <mergeCell ref="A14:Y14"/>
    <mergeCell ref="A15:Y15"/>
    <mergeCell ref="A16:Y16"/>
    <mergeCell ref="A1:Y1"/>
    <mergeCell ref="A3:Y3"/>
    <mergeCell ref="A8:Y8"/>
    <mergeCell ref="A9:Y9"/>
    <mergeCell ref="A6:Y6"/>
    <mergeCell ref="A4:Y4"/>
    <mergeCell ref="A5:Y5"/>
    <mergeCell ref="L34:N34"/>
    <mergeCell ref="Q34:X34"/>
    <mergeCell ref="O34:P34"/>
    <mergeCell ref="B22:X22"/>
    <mergeCell ref="B30:D30"/>
    <mergeCell ref="E30:G30"/>
    <mergeCell ref="K23:N24"/>
    <mergeCell ref="B25:J26"/>
    <mergeCell ref="I32:K32"/>
    <mergeCell ref="C34:D34"/>
    <mergeCell ref="E34:F34"/>
    <mergeCell ref="G34:I34"/>
    <mergeCell ref="J34:K34"/>
    <mergeCell ref="V26:X26"/>
    <mergeCell ref="B28:X28"/>
    <mergeCell ref="V25:X25"/>
    <mergeCell ref="Q35:X35"/>
    <mergeCell ref="O35:P35"/>
    <mergeCell ref="C36:D36"/>
    <mergeCell ref="E36:F36"/>
    <mergeCell ref="G36:I36"/>
    <mergeCell ref="J36:K36"/>
    <mergeCell ref="L36:N36"/>
    <mergeCell ref="O36:P36"/>
    <mergeCell ref="C35:D35"/>
    <mergeCell ref="E35:F35"/>
    <mergeCell ref="G35:I35"/>
    <mergeCell ref="J35:K35"/>
    <mergeCell ref="L35:N35"/>
    <mergeCell ref="Q36:X36"/>
    <mergeCell ref="Q38:X38"/>
    <mergeCell ref="C37:D37"/>
    <mergeCell ref="E37:F37"/>
    <mergeCell ref="G37:I37"/>
    <mergeCell ref="J37:K37"/>
    <mergeCell ref="L37:N37"/>
    <mergeCell ref="Q37:X37"/>
    <mergeCell ref="C38:D38"/>
    <mergeCell ref="E38:F38"/>
    <mergeCell ref="G38:I38"/>
    <mergeCell ref="J38:K38"/>
    <mergeCell ref="L38:N38"/>
  </mergeCells>
  <phoneticPr fontId="4"/>
  <printOptions horizontalCentered="1"/>
  <pageMargins left="0.23622047244094491" right="3.937007874015748E-2" top="0.55118110236220474" bottom="0.55118110236220474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559"/>
  <sheetViews>
    <sheetView view="pageBreakPreview" zoomScaleNormal="100" zoomScaleSheetLayoutView="100" workbookViewId="0">
      <selection activeCell="A14" sqref="A14"/>
    </sheetView>
  </sheetViews>
  <sheetFormatPr defaultColWidth="8.875" defaultRowHeight="13.5" x14ac:dyDescent="0.15"/>
  <cols>
    <col min="1" max="1" width="13.375" style="55" customWidth="1"/>
    <col min="2" max="2" width="18.375" style="55" customWidth="1"/>
    <col min="3" max="3" width="39.625" style="55" customWidth="1"/>
    <col min="4" max="4" width="10.625" style="55" customWidth="1"/>
    <col min="5" max="8" width="3.625" style="55" customWidth="1"/>
    <col min="9" max="9" width="3.625" style="55" hidden="1" customWidth="1"/>
    <col min="10" max="104" width="3.625" style="55" customWidth="1"/>
    <col min="105" max="16384" width="8.875" style="55"/>
  </cols>
  <sheetData>
    <row r="1" spans="1:9" ht="20.25" customHeight="1" x14ac:dyDescent="0.15">
      <c r="D1" s="56"/>
    </row>
    <row r="2" spans="1:9" ht="20.25" customHeight="1" x14ac:dyDescent="0.15">
      <c r="A2" s="57" t="str">
        <f>"第"&amp;Facesheet!$B$2&amp;"回福岡県民スポーツ大会"</f>
        <v>第68回福岡県民スポーツ大会</v>
      </c>
      <c r="B2" s="57"/>
      <c r="C2" s="57"/>
      <c r="D2" s="56"/>
    </row>
    <row r="3" spans="1:9" ht="27" customHeight="1" x14ac:dyDescent="0.15">
      <c r="D3" s="56"/>
    </row>
    <row r="4" spans="1:9" s="56" customFormat="1" ht="30.75" customHeight="1" x14ac:dyDescent="0.15">
      <c r="A4" s="283" t="s">
        <v>152</v>
      </c>
      <c r="B4" s="283"/>
      <c r="C4" s="283"/>
      <c r="D4" s="283"/>
    </row>
    <row r="5" spans="1:9" s="56" customFormat="1" ht="21.75" customHeight="1" x14ac:dyDescent="0.15"/>
    <row r="6" spans="1:9" s="56" customFormat="1" ht="27" customHeight="1" x14ac:dyDescent="0.15">
      <c r="B6" s="77" t="s">
        <v>153</v>
      </c>
      <c r="C6" s="78" t="s">
        <v>154</v>
      </c>
    </row>
    <row r="7" spans="1:9" s="56" customFormat="1" ht="43.5" customHeight="1" x14ac:dyDescent="0.15">
      <c r="A7" s="79"/>
      <c r="B7" s="58"/>
      <c r="C7" s="59"/>
    </row>
    <row r="8" spans="1:9" s="56" customFormat="1" ht="21.75" customHeight="1" x14ac:dyDescent="0.15">
      <c r="A8" s="79"/>
      <c r="B8" s="80"/>
      <c r="D8" s="80"/>
    </row>
    <row r="9" spans="1:9" s="56" customFormat="1" ht="27" customHeight="1" x14ac:dyDescent="0.15">
      <c r="A9" s="85" t="s">
        <v>155</v>
      </c>
      <c r="B9" s="85" t="s">
        <v>156</v>
      </c>
      <c r="C9" s="85" t="s">
        <v>157</v>
      </c>
      <c r="D9" s="85" t="s">
        <v>158</v>
      </c>
      <c r="I9" s="56" t="s">
        <v>159</v>
      </c>
    </row>
    <row r="10" spans="1:9" s="56" customFormat="1" ht="27" customHeight="1" x14ac:dyDescent="0.15">
      <c r="A10" s="60" t="s">
        <v>160</v>
      </c>
      <c r="B10" s="61"/>
      <c r="C10" s="62"/>
      <c r="D10" s="60"/>
      <c r="I10" s="56" t="s">
        <v>161</v>
      </c>
    </row>
    <row r="11" spans="1:9" s="56" customFormat="1" ht="27" customHeight="1" x14ac:dyDescent="0.15">
      <c r="A11" s="60" t="s">
        <v>162</v>
      </c>
      <c r="B11" s="61"/>
      <c r="C11" s="62"/>
      <c r="D11" s="60"/>
    </row>
    <row r="12" spans="1:9" s="56" customFormat="1" ht="27" customHeight="1" x14ac:dyDescent="0.15">
      <c r="A12" s="60" t="s">
        <v>162</v>
      </c>
      <c r="B12" s="61"/>
      <c r="C12" s="62"/>
      <c r="D12" s="60"/>
    </row>
    <row r="13" spans="1:9" s="56" customFormat="1" ht="27" customHeight="1" x14ac:dyDescent="0.15">
      <c r="A13" s="60" t="s">
        <v>163</v>
      </c>
      <c r="B13" s="61"/>
      <c r="C13" s="62"/>
      <c r="D13" s="60"/>
    </row>
    <row r="14" spans="1:9" s="56" customFormat="1" ht="27" customHeight="1" x14ac:dyDescent="0.15">
      <c r="A14" s="60" t="s">
        <v>164</v>
      </c>
      <c r="B14" s="61"/>
      <c r="C14" s="62"/>
      <c r="D14" s="60"/>
    </row>
    <row r="15" spans="1:9" s="56" customFormat="1" ht="27" customHeight="1" x14ac:dyDescent="0.15">
      <c r="A15" s="60" t="s">
        <v>164</v>
      </c>
      <c r="B15" s="61"/>
      <c r="C15" s="62"/>
      <c r="D15" s="60"/>
    </row>
    <row r="16" spans="1:9" s="56" customFormat="1" ht="27" customHeight="1" x14ac:dyDescent="0.15">
      <c r="A16" s="60" t="s">
        <v>164</v>
      </c>
      <c r="B16" s="61"/>
      <c r="C16" s="62"/>
      <c r="D16" s="60"/>
    </row>
    <row r="17" spans="1:4" s="56" customFormat="1" ht="27" customHeight="1" x14ac:dyDescent="0.15">
      <c r="A17" s="60" t="s">
        <v>164</v>
      </c>
      <c r="B17" s="61"/>
      <c r="C17" s="62"/>
      <c r="D17" s="60"/>
    </row>
    <row r="18" spans="1:4" s="56" customFormat="1" ht="27" customHeight="1" x14ac:dyDescent="0.15">
      <c r="A18" s="60" t="s">
        <v>164</v>
      </c>
      <c r="B18" s="61"/>
      <c r="C18" s="62"/>
      <c r="D18" s="60"/>
    </row>
    <row r="19" spans="1:4" s="56" customFormat="1" ht="27" customHeight="1" x14ac:dyDescent="0.15">
      <c r="A19" s="60" t="s">
        <v>164</v>
      </c>
      <c r="B19" s="61"/>
      <c r="C19" s="62"/>
      <c r="D19" s="60"/>
    </row>
    <row r="20" spans="1:4" s="56" customFormat="1" ht="27" customHeight="1" x14ac:dyDescent="0.15">
      <c r="A20" s="60" t="s">
        <v>164</v>
      </c>
      <c r="B20" s="61"/>
      <c r="C20" s="62"/>
      <c r="D20" s="60"/>
    </row>
    <row r="21" spans="1:4" s="56" customFormat="1" ht="27" customHeight="1" x14ac:dyDescent="0.15">
      <c r="A21" s="60" t="s">
        <v>164</v>
      </c>
      <c r="B21" s="61"/>
      <c r="C21" s="62"/>
      <c r="D21" s="60"/>
    </row>
    <row r="22" spans="1:4" s="56" customFormat="1" ht="27" customHeight="1" x14ac:dyDescent="0.15">
      <c r="A22" s="60" t="s">
        <v>164</v>
      </c>
      <c r="B22" s="61"/>
      <c r="C22" s="62"/>
      <c r="D22" s="60"/>
    </row>
    <row r="23" spans="1:4" s="56" customFormat="1" ht="27" customHeight="1" x14ac:dyDescent="0.15">
      <c r="A23" s="60" t="s">
        <v>165</v>
      </c>
      <c r="B23" s="61"/>
      <c r="C23" s="62"/>
      <c r="D23" s="60"/>
    </row>
    <row r="24" spans="1:4" s="56" customFormat="1" ht="27" customHeight="1" x14ac:dyDescent="0.15">
      <c r="A24" s="60" t="s">
        <v>165</v>
      </c>
      <c r="B24" s="61"/>
      <c r="C24" s="62"/>
      <c r="D24" s="60"/>
    </row>
    <row r="25" spans="1:4" s="56" customFormat="1" ht="27" customHeight="1" x14ac:dyDescent="0.15">
      <c r="A25" s="60" t="s">
        <v>165</v>
      </c>
      <c r="B25" s="61"/>
      <c r="C25" s="62"/>
      <c r="D25" s="60"/>
    </row>
    <row r="26" spans="1:4" s="56" customFormat="1" ht="27" customHeight="1" x14ac:dyDescent="0.15">
      <c r="A26" s="60" t="s">
        <v>165</v>
      </c>
      <c r="B26" s="61"/>
      <c r="C26" s="62"/>
      <c r="D26" s="60"/>
    </row>
    <row r="27" spans="1:4" s="56" customFormat="1" ht="21.75" customHeight="1" x14ac:dyDescent="0.15"/>
    <row r="28" spans="1:4" s="56" customFormat="1" ht="21.75" customHeight="1" x14ac:dyDescent="0.15"/>
    <row r="29" spans="1:4" s="56" customFormat="1" ht="21.75" customHeight="1" x14ac:dyDescent="0.15"/>
    <row r="30" spans="1:4" s="56" customFormat="1" ht="21.75" customHeight="1" x14ac:dyDescent="0.15"/>
    <row r="31" spans="1:4" s="56" customFormat="1" ht="21.75" customHeight="1" x14ac:dyDescent="0.15"/>
    <row r="32" spans="1:4" s="56" customFormat="1" ht="21.75" customHeight="1" x14ac:dyDescent="0.15"/>
    <row r="33" s="56" customFormat="1" ht="21.75" customHeight="1" x14ac:dyDescent="0.15"/>
    <row r="34" s="56" customFormat="1" ht="21.75" customHeight="1" x14ac:dyDescent="0.15"/>
    <row r="35" s="56" customFormat="1" ht="21.75" customHeight="1" x14ac:dyDescent="0.15"/>
    <row r="36" s="56" customFormat="1" ht="21.75" customHeight="1" x14ac:dyDescent="0.15"/>
    <row r="37" s="56" customFormat="1" ht="21.75" customHeight="1" x14ac:dyDescent="0.15"/>
    <row r="38" s="56" customFormat="1" ht="21.75" customHeight="1" x14ac:dyDescent="0.15"/>
    <row r="39" s="56" customFormat="1" ht="21.75" customHeight="1" x14ac:dyDescent="0.15"/>
    <row r="40" s="56" customFormat="1" ht="21.75" customHeight="1" x14ac:dyDescent="0.15"/>
    <row r="41" s="56" customFormat="1" ht="21.75" customHeight="1" x14ac:dyDescent="0.15"/>
    <row r="42" s="56" customFormat="1" ht="21.75" customHeight="1" x14ac:dyDescent="0.15"/>
    <row r="43" s="56" customFormat="1" ht="21.75" customHeight="1" x14ac:dyDescent="0.15"/>
    <row r="44" s="56" customFormat="1" ht="21.75" customHeight="1" x14ac:dyDescent="0.15"/>
    <row r="45" s="56" customFormat="1" ht="21.75" customHeight="1" x14ac:dyDescent="0.15"/>
    <row r="46" s="56" customFormat="1" ht="21.75" customHeight="1" x14ac:dyDescent="0.15"/>
    <row r="47" s="56" customFormat="1" ht="21.75" customHeight="1" x14ac:dyDescent="0.15"/>
    <row r="48" s="56" customFormat="1" ht="21.75" customHeight="1" x14ac:dyDescent="0.15"/>
    <row r="49" s="56" customFormat="1" ht="21.75" customHeight="1" x14ac:dyDescent="0.15"/>
    <row r="50" s="56" customFormat="1" ht="21.75" customHeight="1" x14ac:dyDescent="0.15"/>
    <row r="51" s="56" customFormat="1" ht="21.75" customHeight="1" x14ac:dyDescent="0.15"/>
    <row r="52" s="56" customFormat="1" ht="21.75" customHeight="1" x14ac:dyDescent="0.15"/>
    <row r="53" s="56" customFormat="1" ht="21.75" customHeight="1" x14ac:dyDescent="0.15"/>
    <row r="54" s="56" customFormat="1" ht="21.75" customHeight="1" x14ac:dyDescent="0.15"/>
    <row r="55" s="56" customFormat="1" ht="21.75" customHeight="1" x14ac:dyDescent="0.15"/>
    <row r="56" s="56" customFormat="1" ht="21.75" customHeight="1" x14ac:dyDescent="0.15"/>
    <row r="57" s="56" customFormat="1" ht="21.75" customHeight="1" x14ac:dyDescent="0.15"/>
    <row r="58" s="56" customFormat="1" ht="21.75" customHeight="1" x14ac:dyDescent="0.15"/>
    <row r="59" s="56" customFormat="1" ht="21.75" customHeight="1" x14ac:dyDescent="0.15"/>
    <row r="60" s="56" customFormat="1" ht="21.75" customHeight="1" x14ac:dyDescent="0.15"/>
    <row r="61" s="56" customFormat="1" ht="21.75" customHeight="1" x14ac:dyDescent="0.15"/>
    <row r="62" s="56" customFormat="1" ht="21.75" customHeight="1" x14ac:dyDescent="0.15"/>
    <row r="63" s="56" customFormat="1" ht="21.75" customHeight="1" x14ac:dyDescent="0.15"/>
    <row r="64" s="56" customFormat="1" ht="21.75" customHeight="1" x14ac:dyDescent="0.15"/>
    <row r="65" s="56" customFormat="1" ht="21.75" customHeight="1" x14ac:dyDescent="0.15"/>
    <row r="66" s="56" customFormat="1" ht="21.75" customHeight="1" x14ac:dyDescent="0.15"/>
    <row r="67" s="56" customFormat="1" ht="21.75" customHeight="1" x14ac:dyDescent="0.15"/>
    <row r="68" s="56" customFormat="1" ht="21.75" customHeight="1" x14ac:dyDescent="0.15"/>
    <row r="69" s="56" customFormat="1" ht="21.75" customHeight="1" x14ac:dyDescent="0.15"/>
    <row r="70" s="56" customFormat="1" ht="21.75" customHeight="1" x14ac:dyDescent="0.15"/>
    <row r="71" s="56" customFormat="1" ht="21.75" customHeight="1" x14ac:dyDescent="0.15"/>
    <row r="72" s="56" customFormat="1" ht="21.75" customHeight="1" x14ac:dyDescent="0.15"/>
    <row r="73" s="56" customFormat="1" ht="21.75" customHeight="1" x14ac:dyDescent="0.15"/>
    <row r="74" s="56" customFormat="1" ht="21.75" customHeight="1" x14ac:dyDescent="0.15"/>
    <row r="75" s="56" customFormat="1" ht="21.75" customHeight="1" x14ac:dyDescent="0.15"/>
    <row r="76" s="56" customFormat="1" ht="21.75" customHeight="1" x14ac:dyDescent="0.15"/>
    <row r="77" s="56" customFormat="1" ht="21.75" customHeight="1" x14ac:dyDescent="0.15"/>
    <row r="78" s="56" customFormat="1" ht="21.75" customHeight="1" x14ac:dyDescent="0.15"/>
    <row r="79" s="56" customFormat="1" ht="21.75" customHeight="1" x14ac:dyDescent="0.15"/>
    <row r="80" s="56" customFormat="1" ht="21.75" customHeight="1" x14ac:dyDescent="0.15"/>
    <row r="81" s="56" customFormat="1" ht="21.75" customHeight="1" x14ac:dyDescent="0.15"/>
    <row r="82" s="56" customFormat="1" ht="21.75" customHeight="1" x14ac:dyDescent="0.15"/>
    <row r="83" s="56" customFormat="1" ht="21.75" customHeight="1" x14ac:dyDescent="0.15"/>
    <row r="84" s="56" customFormat="1" ht="21.75" customHeight="1" x14ac:dyDescent="0.15"/>
    <row r="85" s="56" customFormat="1" ht="21.75" customHeight="1" x14ac:dyDescent="0.15"/>
    <row r="86" s="56" customFormat="1" ht="21.75" customHeight="1" x14ac:dyDescent="0.15"/>
    <row r="87" s="56" customFormat="1" ht="21.75" customHeight="1" x14ac:dyDescent="0.15"/>
    <row r="88" s="56" customFormat="1" ht="21.75" customHeight="1" x14ac:dyDescent="0.15"/>
    <row r="89" s="56" customFormat="1" ht="21.75" customHeight="1" x14ac:dyDescent="0.15"/>
    <row r="90" s="56" customFormat="1" ht="21.75" customHeight="1" x14ac:dyDescent="0.15"/>
    <row r="91" s="56" customFormat="1" ht="21.75" customHeight="1" x14ac:dyDescent="0.15"/>
    <row r="92" s="56" customFormat="1" ht="21.75" customHeight="1" x14ac:dyDescent="0.15"/>
    <row r="93" s="56" customFormat="1" ht="21.75" customHeight="1" x14ac:dyDescent="0.15"/>
    <row r="94" s="56" customFormat="1" ht="21.75" customHeight="1" x14ac:dyDescent="0.15"/>
    <row r="95" s="56" customFormat="1" ht="21.75" customHeight="1" x14ac:dyDescent="0.15"/>
    <row r="96" s="56" customFormat="1" ht="21.75" customHeight="1" x14ac:dyDescent="0.15"/>
    <row r="97" s="56" customFormat="1" ht="21.75" customHeight="1" x14ac:dyDescent="0.15"/>
    <row r="98" s="56" customFormat="1" ht="21.75" customHeight="1" x14ac:dyDescent="0.15"/>
    <row r="99" s="56" customFormat="1" ht="21.75" customHeight="1" x14ac:dyDescent="0.15"/>
    <row r="100" s="56" customFormat="1" ht="21.75" customHeight="1" x14ac:dyDescent="0.15"/>
    <row r="101" s="56" customFormat="1" ht="21.75" customHeight="1" x14ac:dyDescent="0.15"/>
    <row r="102" s="56" customFormat="1" ht="21.75" customHeight="1" x14ac:dyDescent="0.15"/>
    <row r="103" s="56" customFormat="1" ht="21.75" customHeight="1" x14ac:dyDescent="0.15"/>
    <row r="104" s="56" customFormat="1" ht="21.75" customHeight="1" x14ac:dyDescent="0.15"/>
    <row r="105" s="56" customFormat="1" ht="21.75" customHeight="1" x14ac:dyDescent="0.15"/>
    <row r="106" s="56" customFormat="1" ht="21.75" customHeight="1" x14ac:dyDescent="0.15"/>
    <row r="107" s="56" customFormat="1" ht="21.75" customHeight="1" x14ac:dyDescent="0.15"/>
    <row r="108" s="56" customFormat="1" ht="21.75" customHeight="1" x14ac:dyDescent="0.15"/>
    <row r="109" s="56" customFormat="1" ht="21.75" customHeight="1" x14ac:dyDescent="0.15"/>
    <row r="110" s="56" customFormat="1" ht="21.75" customHeight="1" x14ac:dyDescent="0.15"/>
    <row r="111" s="56" customFormat="1" ht="21.75" customHeight="1" x14ac:dyDescent="0.15"/>
    <row r="112" s="56" customFormat="1" ht="21.75" customHeight="1" x14ac:dyDescent="0.15"/>
    <row r="113" s="56" customFormat="1" ht="21.75" customHeight="1" x14ac:dyDescent="0.15"/>
    <row r="114" s="56" customFormat="1" ht="21.75" customHeight="1" x14ac:dyDescent="0.15"/>
    <row r="115" s="56" customFormat="1" ht="21.75" customHeight="1" x14ac:dyDescent="0.15"/>
    <row r="116" s="56" customFormat="1" ht="21.75" customHeight="1" x14ac:dyDescent="0.15"/>
    <row r="117" s="56" customFormat="1" ht="21.75" customHeight="1" x14ac:dyDescent="0.15"/>
    <row r="118" s="56" customFormat="1" ht="21.75" customHeight="1" x14ac:dyDescent="0.15"/>
    <row r="119" s="56" customFormat="1" ht="21.75" customHeight="1" x14ac:dyDescent="0.15"/>
    <row r="120" s="56" customFormat="1" ht="21.75" customHeight="1" x14ac:dyDescent="0.15"/>
    <row r="121" s="56" customFormat="1" ht="21.75" customHeight="1" x14ac:dyDescent="0.15"/>
    <row r="122" s="56" customFormat="1" ht="21.75" customHeight="1" x14ac:dyDescent="0.15"/>
    <row r="123" s="56" customFormat="1" ht="21.75" customHeight="1" x14ac:dyDescent="0.15"/>
    <row r="124" s="56" customFormat="1" ht="21.75" customHeight="1" x14ac:dyDescent="0.15"/>
    <row r="125" s="56" customFormat="1" ht="21.75" customHeight="1" x14ac:dyDescent="0.15"/>
    <row r="126" s="56" customFormat="1" ht="21.75" customHeight="1" x14ac:dyDescent="0.15"/>
    <row r="127" s="56" customFormat="1" ht="21.75" customHeight="1" x14ac:dyDescent="0.15"/>
    <row r="128" s="56" customFormat="1" ht="21.75" customHeight="1" x14ac:dyDescent="0.15"/>
    <row r="129" spans="1:4" s="56" customFormat="1" ht="21.75" customHeight="1" x14ac:dyDescent="0.15"/>
    <row r="130" spans="1:4" s="56" customFormat="1" ht="21.75" customHeight="1" x14ac:dyDescent="0.15"/>
    <row r="131" spans="1:4" s="56" customFormat="1" ht="21.75" customHeight="1" x14ac:dyDescent="0.15"/>
    <row r="132" spans="1:4" s="56" customFormat="1" ht="21.75" customHeight="1" x14ac:dyDescent="0.15"/>
    <row r="133" spans="1:4" s="56" customFormat="1" ht="21.75" customHeight="1" x14ac:dyDescent="0.15"/>
    <row r="134" spans="1:4" s="56" customFormat="1" ht="21.75" customHeight="1" x14ac:dyDescent="0.15"/>
    <row r="135" spans="1:4" s="56" customFormat="1" ht="21.75" customHeight="1" x14ac:dyDescent="0.15"/>
    <row r="136" spans="1:4" s="56" customFormat="1" ht="21.75" customHeight="1" x14ac:dyDescent="0.15"/>
    <row r="137" spans="1:4" s="56" customFormat="1" ht="21.75" customHeight="1" x14ac:dyDescent="0.15"/>
    <row r="138" spans="1:4" s="56" customFormat="1" ht="21.75" customHeight="1" x14ac:dyDescent="0.15"/>
    <row r="139" spans="1:4" s="56" customFormat="1" ht="21.75" customHeight="1" x14ac:dyDescent="0.15"/>
    <row r="140" spans="1:4" ht="21.75" customHeight="1" x14ac:dyDescent="0.15">
      <c r="A140" s="56"/>
      <c r="B140" s="56"/>
      <c r="C140" s="56"/>
      <c r="D140" s="56"/>
    </row>
    <row r="141" spans="1:4" ht="21.75" customHeight="1" x14ac:dyDescent="0.15"/>
    <row r="142" spans="1:4" ht="21.75" customHeight="1" x14ac:dyDescent="0.15"/>
    <row r="143" spans="1:4" ht="21.75" customHeight="1" x14ac:dyDescent="0.15"/>
    <row r="144" spans="1: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</sheetData>
  <sheetProtection algorithmName="SHA-512" hashValue="Kd/GDwEggIyoWKsuumGtYIn2TfvA3pS9QvtEJ7RZC6Yi1cPEf0K0tjIWZ4tT3uq7Z19jVFT1YkG6sNnwCikxSw==" saltValue="fZX012/j1EHF9jL8m77dQg==" spinCount="100000" sheet="1" selectLockedCells="1"/>
  <mergeCells count="1">
    <mergeCell ref="A4:D4"/>
  </mergeCells>
  <phoneticPr fontId="4"/>
  <dataValidations count="1">
    <dataValidation type="list" allowBlank="1" showInputMessage="1" showErrorMessage="1" sqref="D10:D26" xr:uid="{00000000-0002-0000-0600-000000000000}">
      <formula1>I$9:I$10</formula1>
    </dataValidation>
  </dataValidations>
  <pageMargins left="0.70866141732283472" right="0.70866141732283472" top="0.74803149606299213" bottom="0.74803149606299213" header="0.31496062992125984" footer="0.31496062992125984"/>
  <pageSetup paperSize="9" scale="105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'各番号（変更不可）'!$J$2:$J$41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A569"/>
  <sheetViews>
    <sheetView view="pageBreakPreview" topLeftCell="A22" zoomScale="85" zoomScaleNormal="140" zoomScaleSheetLayoutView="85" workbookViewId="0">
      <selection activeCell="S20" sqref="S20:U20"/>
    </sheetView>
  </sheetViews>
  <sheetFormatPr defaultColWidth="9" defaultRowHeight="13.5" x14ac:dyDescent="0.15"/>
  <cols>
    <col min="1" max="7" width="4" style="64" customWidth="1"/>
    <col min="8" max="12" width="4.5" style="64" customWidth="1"/>
    <col min="13" max="21" width="3.625" style="64" customWidth="1"/>
    <col min="22" max="24" width="4.75" style="64" customWidth="1"/>
    <col min="25" max="127" width="3.625" style="64" customWidth="1"/>
    <col min="128" max="16384" width="9" style="64"/>
  </cols>
  <sheetData>
    <row r="1" spans="1:27" ht="21.75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3"/>
      <c r="V1" s="63"/>
      <c r="W1" s="63"/>
      <c r="X1" s="63"/>
      <c r="Y1" s="377"/>
      <c r="Z1" s="377"/>
      <c r="AA1" s="377"/>
    </row>
    <row r="2" spans="1:27" ht="20.25" customHeight="1" x14ac:dyDescent="0.15">
      <c r="A2" s="57" t="str">
        <f>"第"&amp;Facesheet!$B$2&amp;"回福岡県民スポーツ大会"</f>
        <v>第68回福岡県民スポーツ大会</v>
      </c>
      <c r="B2" s="57"/>
      <c r="C2" s="57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15"/>
      <c r="V2" s="115"/>
      <c r="W2" s="115"/>
      <c r="X2" s="115"/>
      <c r="Y2" s="115"/>
      <c r="Z2" s="115"/>
      <c r="AA2" s="115"/>
    </row>
    <row r="3" spans="1:27" ht="7.5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115"/>
      <c r="V3" s="115"/>
      <c r="W3" s="115"/>
      <c r="X3" s="115"/>
      <c r="Y3" s="115"/>
      <c r="Z3" s="115"/>
      <c r="AA3" s="115"/>
    </row>
    <row r="4" spans="1:27" ht="21.75" customHeight="1" thickBot="1" x14ac:dyDescent="0.2">
      <c r="A4" s="116" t="s">
        <v>166</v>
      </c>
      <c r="B4" s="384">
        <f>①役員名簿!B7</f>
        <v>0</v>
      </c>
      <c r="C4" s="384"/>
      <c r="D4" s="384"/>
      <c r="E4" s="384"/>
      <c r="F4" s="117" t="s">
        <v>167</v>
      </c>
      <c r="G4" s="117"/>
      <c r="H4" s="117"/>
      <c r="I4" s="117"/>
      <c r="J4" s="117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ht="18" customHeight="1" thickBot="1" x14ac:dyDescent="0.2">
      <c r="A5" s="385" t="s">
        <v>168</v>
      </c>
      <c r="B5" s="371"/>
      <c r="C5" s="371"/>
      <c r="D5" s="371"/>
      <c r="E5" s="371"/>
      <c r="F5" s="371"/>
      <c r="G5" s="371"/>
      <c r="H5" s="371" t="s">
        <v>169</v>
      </c>
      <c r="I5" s="371"/>
      <c r="J5" s="371"/>
      <c r="K5" s="371"/>
      <c r="L5" s="371"/>
      <c r="M5" s="371" t="s">
        <v>170</v>
      </c>
      <c r="N5" s="371"/>
      <c r="O5" s="371"/>
      <c r="P5" s="371" t="s">
        <v>171</v>
      </c>
      <c r="Q5" s="371"/>
      <c r="R5" s="371"/>
      <c r="S5" s="371" t="s">
        <v>172</v>
      </c>
      <c r="T5" s="371"/>
      <c r="U5" s="371"/>
      <c r="V5" s="378" t="s">
        <v>173</v>
      </c>
      <c r="W5" s="379"/>
      <c r="X5" s="380"/>
      <c r="Y5" s="371" t="s">
        <v>174</v>
      </c>
      <c r="Z5" s="371"/>
      <c r="AA5" s="372"/>
    </row>
    <row r="6" spans="1:27" ht="15.75" customHeight="1" thickTop="1" x14ac:dyDescent="0.15">
      <c r="A6" s="375" t="s">
        <v>175</v>
      </c>
      <c r="B6" s="373"/>
      <c r="C6" s="373"/>
      <c r="D6" s="373"/>
      <c r="E6" s="373"/>
      <c r="F6" s="373"/>
      <c r="G6" s="373"/>
      <c r="H6" s="373" t="s">
        <v>176</v>
      </c>
      <c r="I6" s="373"/>
      <c r="J6" s="373"/>
      <c r="K6" s="373"/>
      <c r="L6" s="373"/>
      <c r="M6" s="305">
        <f>COUNTIF('1.陸上'!C9:C10,"&lt;&gt;")</f>
        <v>0</v>
      </c>
      <c r="N6" s="306"/>
      <c r="O6" s="307"/>
      <c r="P6" s="374">
        <f>COUNTIF('1.陸上'!I11:I70,"一般男子")</f>
        <v>0</v>
      </c>
      <c r="Q6" s="374"/>
      <c r="R6" s="374"/>
      <c r="S6" s="289"/>
      <c r="T6" s="290"/>
      <c r="U6" s="291"/>
      <c r="V6" s="305" cm="1">
        <f t="array" ref="V6">COUNTA('1.陸上'!C9:C70) - SUMPRODUCT(('1.陸上'!C9:C70&lt;&gt;"")/COUNTIF('1.陸上'!C9:C70, '1.陸上'!C9:C70 &amp; ""))</f>
        <v>0</v>
      </c>
      <c r="W6" s="306"/>
      <c r="X6" s="307"/>
      <c r="Y6" s="381">
        <f>M6+P6+P7+P8+P9+P10+P11-V6</f>
        <v>0</v>
      </c>
      <c r="Z6" s="382"/>
      <c r="AA6" s="383"/>
    </row>
    <row r="7" spans="1:27" ht="15.75" customHeight="1" x14ac:dyDescent="0.15">
      <c r="A7" s="376"/>
      <c r="B7" s="314"/>
      <c r="C7" s="314"/>
      <c r="D7" s="314"/>
      <c r="E7" s="314"/>
      <c r="F7" s="314"/>
      <c r="G7" s="314"/>
      <c r="H7" s="314" t="s">
        <v>177</v>
      </c>
      <c r="I7" s="314"/>
      <c r="J7" s="314"/>
      <c r="K7" s="314"/>
      <c r="L7" s="314"/>
      <c r="M7" s="308"/>
      <c r="N7" s="309"/>
      <c r="O7" s="310"/>
      <c r="P7" s="367">
        <f>COUNTIF('1.陸上'!I11:I70,"一般女子")</f>
        <v>0</v>
      </c>
      <c r="Q7" s="367"/>
      <c r="R7" s="367"/>
      <c r="S7" s="292"/>
      <c r="T7" s="293"/>
      <c r="U7" s="294"/>
      <c r="V7" s="308"/>
      <c r="W7" s="309"/>
      <c r="X7" s="310"/>
      <c r="Y7" s="340"/>
      <c r="Z7" s="341"/>
      <c r="AA7" s="342"/>
    </row>
    <row r="8" spans="1:27" ht="15.75" customHeight="1" x14ac:dyDescent="0.15">
      <c r="A8" s="376"/>
      <c r="B8" s="314"/>
      <c r="C8" s="314"/>
      <c r="D8" s="314"/>
      <c r="E8" s="314"/>
      <c r="F8" s="314"/>
      <c r="G8" s="314"/>
      <c r="H8" s="314" t="s">
        <v>178</v>
      </c>
      <c r="I8" s="314"/>
      <c r="J8" s="314"/>
      <c r="K8" s="314"/>
      <c r="L8" s="314"/>
      <c r="M8" s="308"/>
      <c r="N8" s="309"/>
      <c r="O8" s="310"/>
      <c r="P8" s="367">
        <f>COUNTIF('1.陸上'!I11:I70,"青年男子")</f>
        <v>0</v>
      </c>
      <c r="Q8" s="367"/>
      <c r="R8" s="367"/>
      <c r="S8" s="292"/>
      <c r="T8" s="293"/>
      <c r="U8" s="294"/>
      <c r="V8" s="308"/>
      <c r="W8" s="309"/>
      <c r="X8" s="310"/>
      <c r="Y8" s="340"/>
      <c r="Z8" s="341"/>
      <c r="AA8" s="342"/>
    </row>
    <row r="9" spans="1:27" ht="15.75" customHeight="1" x14ac:dyDescent="0.15">
      <c r="A9" s="376"/>
      <c r="B9" s="314"/>
      <c r="C9" s="314"/>
      <c r="D9" s="314"/>
      <c r="E9" s="314"/>
      <c r="F9" s="314"/>
      <c r="G9" s="314"/>
      <c r="H9" s="314" t="s">
        <v>179</v>
      </c>
      <c r="I9" s="314"/>
      <c r="J9" s="314"/>
      <c r="K9" s="314"/>
      <c r="L9" s="314"/>
      <c r="M9" s="308"/>
      <c r="N9" s="309"/>
      <c r="O9" s="310"/>
      <c r="P9" s="367">
        <f>COUNTIF('1.陸上'!I11:I70,"青年女子")</f>
        <v>0</v>
      </c>
      <c r="Q9" s="367"/>
      <c r="R9" s="367"/>
      <c r="S9" s="292"/>
      <c r="T9" s="293"/>
      <c r="U9" s="294"/>
      <c r="V9" s="308"/>
      <c r="W9" s="309"/>
      <c r="X9" s="310"/>
      <c r="Y9" s="340"/>
      <c r="Z9" s="341"/>
      <c r="AA9" s="342"/>
    </row>
    <row r="10" spans="1:27" ht="15.75" customHeight="1" x14ac:dyDescent="0.15">
      <c r="A10" s="376"/>
      <c r="B10" s="314"/>
      <c r="C10" s="314"/>
      <c r="D10" s="314"/>
      <c r="E10" s="314"/>
      <c r="F10" s="314"/>
      <c r="G10" s="314"/>
      <c r="H10" s="314" t="s">
        <v>34</v>
      </c>
      <c r="I10" s="314"/>
      <c r="J10" s="314"/>
      <c r="K10" s="314"/>
      <c r="L10" s="314"/>
      <c r="M10" s="308"/>
      <c r="N10" s="309"/>
      <c r="O10" s="310"/>
      <c r="P10" s="367">
        <f>COUNTIF('1.陸上'!I11:I70,"壮年男子")</f>
        <v>0</v>
      </c>
      <c r="Q10" s="367"/>
      <c r="R10" s="367"/>
      <c r="S10" s="292"/>
      <c r="T10" s="293"/>
      <c r="U10" s="294"/>
      <c r="V10" s="308"/>
      <c r="W10" s="309"/>
      <c r="X10" s="310"/>
      <c r="Y10" s="340"/>
      <c r="Z10" s="341"/>
      <c r="AA10" s="342"/>
    </row>
    <row r="11" spans="1:27" ht="15.75" customHeight="1" x14ac:dyDescent="0.15">
      <c r="A11" s="376"/>
      <c r="B11" s="314"/>
      <c r="C11" s="314"/>
      <c r="D11" s="314"/>
      <c r="E11" s="314"/>
      <c r="F11" s="314"/>
      <c r="G11" s="314"/>
      <c r="H11" s="314" t="s">
        <v>180</v>
      </c>
      <c r="I11" s="314"/>
      <c r="J11" s="314"/>
      <c r="K11" s="314"/>
      <c r="L11" s="314"/>
      <c r="M11" s="311"/>
      <c r="N11" s="312"/>
      <c r="O11" s="313"/>
      <c r="P11" s="367">
        <f>COUNTIF('1.陸上'!I11:I70,"壮年女子")</f>
        <v>0</v>
      </c>
      <c r="Q11" s="367"/>
      <c r="R11" s="367"/>
      <c r="S11" s="295"/>
      <c r="T11" s="296"/>
      <c r="U11" s="297"/>
      <c r="V11" s="311"/>
      <c r="W11" s="312"/>
      <c r="X11" s="313"/>
      <c r="Y11" s="343"/>
      <c r="Z11" s="344"/>
      <c r="AA11" s="345"/>
    </row>
    <row r="12" spans="1:27" ht="15.75" customHeight="1" x14ac:dyDescent="0.15">
      <c r="A12" s="302" t="s">
        <v>181</v>
      </c>
      <c r="B12" s="303"/>
      <c r="C12" s="303"/>
      <c r="D12" s="303"/>
      <c r="E12" s="303"/>
      <c r="F12" s="303"/>
      <c r="G12" s="303"/>
      <c r="H12" s="314" t="s">
        <v>176</v>
      </c>
      <c r="I12" s="314"/>
      <c r="J12" s="314"/>
      <c r="K12" s="314"/>
      <c r="L12" s="314"/>
      <c r="M12" s="298">
        <f>COUNTIF('2.バスケ'!C9,"&lt;&gt;")</f>
        <v>0</v>
      </c>
      <c r="N12" s="299"/>
      <c r="O12" s="300"/>
      <c r="P12" s="298">
        <f>COUNTIF('2.バスケ'!C10:C21,"&lt;&gt;")</f>
        <v>0</v>
      </c>
      <c r="Q12" s="299"/>
      <c r="R12" s="300"/>
      <c r="S12" s="298">
        <f>COUNTIF('2.バスケ'!C22:C23,"&lt;&gt;")</f>
        <v>0</v>
      </c>
      <c r="T12" s="299"/>
      <c r="U12" s="300"/>
      <c r="V12" s="298" cm="1">
        <f t="array" ref="V12">COUNTA('2.バスケ'!C9:C23) - SUMPRODUCT(('2.バスケ'!C9:C23&lt;&gt;"")/COUNTIF('2.バスケ'!C9:C23, '2.バスケ'!C9:C23 &amp; ""))</f>
        <v>0</v>
      </c>
      <c r="W12" s="299"/>
      <c r="X12" s="300"/>
      <c r="Y12" s="284">
        <f>M12+P12+S12-V12</f>
        <v>0</v>
      </c>
      <c r="Z12" s="284"/>
      <c r="AA12" s="285"/>
    </row>
    <row r="13" spans="1:27" ht="15.75" customHeight="1" x14ac:dyDescent="0.15">
      <c r="A13" s="304"/>
      <c r="B13" s="303"/>
      <c r="C13" s="303"/>
      <c r="D13" s="303"/>
      <c r="E13" s="303"/>
      <c r="F13" s="303"/>
      <c r="G13" s="303"/>
      <c r="H13" s="314" t="s">
        <v>177</v>
      </c>
      <c r="I13" s="314"/>
      <c r="J13" s="314"/>
      <c r="K13" s="314"/>
      <c r="L13" s="314"/>
      <c r="M13" s="298">
        <f>COUNTIF('2.バスケ'!C29,"&lt;&gt;")</f>
        <v>0</v>
      </c>
      <c r="N13" s="299"/>
      <c r="O13" s="300"/>
      <c r="P13" s="367">
        <f>COUNTIF('2.バスケ'!C30:C41,"&lt;&gt;")</f>
        <v>0</v>
      </c>
      <c r="Q13" s="367"/>
      <c r="R13" s="367"/>
      <c r="S13" s="298">
        <f>COUNTIF('2.バスケ'!C42:C43,"&lt;&gt;")</f>
        <v>0</v>
      </c>
      <c r="T13" s="299"/>
      <c r="U13" s="300"/>
      <c r="V13" s="298" cm="1">
        <f t="array" ref="V13">COUNTA('2.バスケ'!C29:C43) - SUMPRODUCT(('2.バスケ'!C29:C43&lt;&gt;"")/COUNTIF('2.バスケ'!C29:C43, '2.バスケ'!C29:C43 &amp; ""))</f>
        <v>0</v>
      </c>
      <c r="W13" s="299"/>
      <c r="X13" s="300"/>
      <c r="Y13" s="284">
        <f t="shared" ref="Y13:Y15" si="0">M13+P13+S13-V13</f>
        <v>0</v>
      </c>
      <c r="Z13" s="284"/>
      <c r="AA13" s="285"/>
    </row>
    <row r="14" spans="1:27" ht="15.75" customHeight="1" x14ac:dyDescent="0.15">
      <c r="A14" s="304"/>
      <c r="B14" s="303"/>
      <c r="C14" s="303"/>
      <c r="D14" s="303"/>
      <c r="E14" s="303"/>
      <c r="F14" s="303"/>
      <c r="G14" s="303"/>
      <c r="H14" s="314" t="s">
        <v>178</v>
      </c>
      <c r="I14" s="314"/>
      <c r="J14" s="314"/>
      <c r="K14" s="314"/>
      <c r="L14" s="314"/>
      <c r="M14" s="298">
        <f>COUNTIF('2.バスケ'!C48,"&lt;&gt;")</f>
        <v>0</v>
      </c>
      <c r="N14" s="299"/>
      <c r="O14" s="300"/>
      <c r="P14" s="367">
        <f>COUNTIF('2.バスケ'!C49:C60,"&lt;&gt;")</f>
        <v>0</v>
      </c>
      <c r="Q14" s="367"/>
      <c r="R14" s="367"/>
      <c r="S14" s="298">
        <f>COUNTIF('2.バスケ'!C61:C62,"&lt;&gt;")</f>
        <v>0</v>
      </c>
      <c r="T14" s="299"/>
      <c r="U14" s="300"/>
      <c r="V14" s="298" cm="1">
        <f t="array" ref="V14">COUNTA('2.バスケ'!C48:C62) - SUMPRODUCT(('2.バスケ'!C48:C62&lt;&gt;"")/COUNTIF('2.バスケ'!C48:C62, '2.バスケ'!C48:C62 &amp; ""))</f>
        <v>0</v>
      </c>
      <c r="W14" s="299"/>
      <c r="X14" s="300"/>
      <c r="Y14" s="284">
        <f t="shared" si="0"/>
        <v>0</v>
      </c>
      <c r="Z14" s="284"/>
      <c r="AA14" s="285"/>
    </row>
    <row r="15" spans="1:27" ht="15.75" customHeight="1" x14ac:dyDescent="0.15">
      <c r="A15" s="304"/>
      <c r="B15" s="303"/>
      <c r="C15" s="303"/>
      <c r="D15" s="303"/>
      <c r="E15" s="303"/>
      <c r="F15" s="303"/>
      <c r="G15" s="303"/>
      <c r="H15" s="314" t="s">
        <v>179</v>
      </c>
      <c r="I15" s="314"/>
      <c r="J15" s="314"/>
      <c r="K15" s="314"/>
      <c r="L15" s="314"/>
      <c r="M15" s="298">
        <f>COUNTIF('2.バスケ'!C68,"&lt;&gt;")</f>
        <v>0</v>
      </c>
      <c r="N15" s="299"/>
      <c r="O15" s="300"/>
      <c r="P15" s="298">
        <f>COUNTIF('2.バスケ'!C69:C80,"&lt;&gt;")</f>
        <v>0</v>
      </c>
      <c r="Q15" s="299"/>
      <c r="R15" s="300"/>
      <c r="S15" s="298">
        <f>COUNTIF('2.バスケ'!C81:C82,"&lt;&gt;")</f>
        <v>0</v>
      </c>
      <c r="T15" s="299"/>
      <c r="U15" s="300"/>
      <c r="V15" s="298" cm="1">
        <f t="array" ref="V15">COUNTA('2.バスケ'!C68:C82) - SUMPRODUCT(('2.バスケ'!C68:C82&lt;&gt;"")/COUNTIF('2.バスケ'!C68:C82, '2.バスケ'!C68:C82 &amp; ""))</f>
        <v>0</v>
      </c>
      <c r="W15" s="299"/>
      <c r="X15" s="300"/>
      <c r="Y15" s="284">
        <f t="shared" si="0"/>
        <v>0</v>
      </c>
      <c r="Z15" s="284"/>
      <c r="AA15" s="285"/>
    </row>
    <row r="16" spans="1:27" ht="15.75" customHeight="1" x14ac:dyDescent="0.15">
      <c r="A16" s="327" t="s">
        <v>182</v>
      </c>
      <c r="B16" s="328"/>
      <c r="C16" s="328"/>
      <c r="D16" s="328"/>
      <c r="E16" s="328"/>
      <c r="F16" s="328"/>
      <c r="G16" s="329"/>
      <c r="H16" s="314" t="s">
        <v>176</v>
      </c>
      <c r="I16" s="314"/>
      <c r="J16" s="314"/>
      <c r="K16" s="314"/>
      <c r="L16" s="314"/>
      <c r="M16" s="298">
        <f>COUNTIF('3.バレー'!C9,"&lt;&gt;")</f>
        <v>0</v>
      </c>
      <c r="N16" s="299"/>
      <c r="O16" s="300"/>
      <c r="P16" s="367">
        <f>COUNTIF('3.バレー'!C10:C24,"&lt;&gt;")</f>
        <v>0</v>
      </c>
      <c r="Q16" s="367"/>
      <c r="R16" s="367"/>
      <c r="S16" s="367">
        <f>COUNTIF('3.バレー'!C25:C26,"&lt;&gt;")</f>
        <v>0</v>
      </c>
      <c r="T16" s="367"/>
      <c r="U16" s="367"/>
      <c r="V16" s="298" cm="1">
        <f t="array" ref="V16">COUNTA('3.バレー'!C9:C26) - SUMPRODUCT(('3.バレー'!C9:C26&lt;&gt;"")/COUNTIF('3.バレー'!C9:C26, '3.バレー'!C9:C26 &amp; ""))</f>
        <v>0</v>
      </c>
      <c r="W16" s="299"/>
      <c r="X16" s="300"/>
      <c r="Y16" s="284">
        <f>M16+P16+S16-V16</f>
        <v>0</v>
      </c>
      <c r="Z16" s="284"/>
      <c r="AA16" s="285"/>
    </row>
    <row r="17" spans="1:27" ht="15.75" customHeight="1" x14ac:dyDescent="0.15">
      <c r="A17" s="368"/>
      <c r="B17" s="369"/>
      <c r="C17" s="369"/>
      <c r="D17" s="369"/>
      <c r="E17" s="369"/>
      <c r="F17" s="369"/>
      <c r="G17" s="370"/>
      <c r="H17" s="314" t="s">
        <v>183</v>
      </c>
      <c r="I17" s="314"/>
      <c r="J17" s="314"/>
      <c r="K17" s="314"/>
      <c r="L17" s="314"/>
      <c r="M17" s="298">
        <f>COUNTIF('3.バレー'!C32,"&lt;&gt;")</f>
        <v>0</v>
      </c>
      <c r="N17" s="299"/>
      <c r="O17" s="300"/>
      <c r="P17" s="367">
        <f>COUNTIF('3.バレー'!C33:C47,"&lt;&gt;")</f>
        <v>0</v>
      </c>
      <c r="Q17" s="367"/>
      <c r="R17" s="367"/>
      <c r="S17" s="367">
        <f>COUNTIF('3.バレー'!C48:C49,"&lt;&gt;")</f>
        <v>0</v>
      </c>
      <c r="T17" s="367"/>
      <c r="U17" s="367"/>
      <c r="V17" s="298" cm="1">
        <f t="array" ref="V17">COUNTA('3.バレー'!C32:C49) - SUMPRODUCT(('3.バレー'!C32:C49&lt;&gt;"")/COUNTIF('3.バレー'!C32:C49, '3.バレー'!C32:C49 &amp; ""))</f>
        <v>0</v>
      </c>
      <c r="W17" s="299"/>
      <c r="X17" s="300"/>
      <c r="Y17" s="284">
        <f t="shared" ref="Y17:Y50" si="1">M17+P17+S17-V17</f>
        <v>0</v>
      </c>
      <c r="Z17" s="284"/>
      <c r="AA17" s="285"/>
    </row>
    <row r="18" spans="1:27" ht="15.75" customHeight="1" x14ac:dyDescent="0.15">
      <c r="A18" s="368"/>
      <c r="B18" s="369"/>
      <c r="C18" s="369"/>
      <c r="D18" s="369"/>
      <c r="E18" s="369"/>
      <c r="F18" s="369"/>
      <c r="G18" s="370"/>
      <c r="H18" s="314" t="s">
        <v>178</v>
      </c>
      <c r="I18" s="314"/>
      <c r="J18" s="314"/>
      <c r="K18" s="314"/>
      <c r="L18" s="314"/>
      <c r="M18" s="298">
        <f>COUNTIF('3.バレー'!C54,"&lt;&gt;")</f>
        <v>0</v>
      </c>
      <c r="N18" s="299"/>
      <c r="O18" s="300"/>
      <c r="P18" s="367">
        <f>COUNTIF('3.バレー'!C55:C69,"&lt;&gt;")</f>
        <v>0</v>
      </c>
      <c r="Q18" s="367"/>
      <c r="R18" s="367"/>
      <c r="S18" s="367">
        <f>COUNTIF('3.バレー'!C70:C71,"&lt;&gt;")</f>
        <v>0</v>
      </c>
      <c r="T18" s="367"/>
      <c r="U18" s="367"/>
      <c r="V18" s="298" cm="1">
        <f t="array" ref="V18">COUNTA('3.バレー'!C54:C71) - SUMPRODUCT(('3.バレー'!C54:C71&lt;&gt;"")/COUNTIF('3.バレー'!C54:C71, '3.バレー'!C54:C71&amp; ""))</f>
        <v>0</v>
      </c>
      <c r="W18" s="299"/>
      <c r="X18" s="300"/>
      <c r="Y18" s="284">
        <f t="shared" si="1"/>
        <v>0</v>
      </c>
      <c r="Z18" s="284"/>
      <c r="AA18" s="285"/>
    </row>
    <row r="19" spans="1:27" ht="15.75" customHeight="1" x14ac:dyDescent="0.15">
      <c r="A19" s="368"/>
      <c r="B19" s="369"/>
      <c r="C19" s="369"/>
      <c r="D19" s="369"/>
      <c r="E19" s="369"/>
      <c r="F19" s="369"/>
      <c r="G19" s="370"/>
      <c r="H19" s="314" t="s">
        <v>179</v>
      </c>
      <c r="I19" s="314"/>
      <c r="J19" s="314"/>
      <c r="K19" s="314"/>
      <c r="L19" s="314"/>
      <c r="M19" s="298">
        <f>COUNTIF('3.バレー'!C77,"&lt;&gt;")</f>
        <v>0</v>
      </c>
      <c r="N19" s="299"/>
      <c r="O19" s="300"/>
      <c r="P19" s="367">
        <f>COUNTIF('3.バレー'!C78:C92,"&lt;&gt;")</f>
        <v>0</v>
      </c>
      <c r="Q19" s="367"/>
      <c r="R19" s="367"/>
      <c r="S19" s="367">
        <f>COUNTIF('3.バレー'!C93:C94,"&lt;&gt;")</f>
        <v>0</v>
      </c>
      <c r="T19" s="367"/>
      <c r="U19" s="367"/>
      <c r="V19" s="298" cm="1">
        <f t="array" ref="V19">COUNTA('3.バレー'!C77:C94) - SUMPRODUCT(('3.バレー'!C77:C94&lt;&gt;"")/COUNTIF('3.バレー'!C77:C94, '3.バレー'!C77:C94&amp; ""))</f>
        <v>0</v>
      </c>
      <c r="W19" s="299"/>
      <c r="X19" s="300"/>
      <c r="Y19" s="284">
        <f t="shared" si="1"/>
        <v>0</v>
      </c>
      <c r="Z19" s="284"/>
      <c r="AA19" s="285"/>
    </row>
    <row r="20" spans="1:27" ht="15.75" customHeight="1" x14ac:dyDescent="0.15">
      <c r="A20" s="368"/>
      <c r="B20" s="369"/>
      <c r="C20" s="369"/>
      <c r="D20" s="369"/>
      <c r="E20" s="369"/>
      <c r="F20" s="369"/>
      <c r="G20" s="370"/>
      <c r="H20" s="314" t="s">
        <v>180</v>
      </c>
      <c r="I20" s="314"/>
      <c r="J20" s="314"/>
      <c r="K20" s="314"/>
      <c r="L20" s="314"/>
      <c r="M20" s="298">
        <f>COUNTIF('3.バレー'!C100,"&lt;&gt;")</f>
        <v>0</v>
      </c>
      <c r="N20" s="299"/>
      <c r="O20" s="300"/>
      <c r="P20" s="298">
        <f>COUNTIF('3.バレー'!C101:C112,"&lt;&gt;")</f>
        <v>0</v>
      </c>
      <c r="Q20" s="299"/>
      <c r="R20" s="300"/>
      <c r="S20" s="298">
        <f>COUNTIF('3.バレー'!C113:C114,"&lt;&gt;")</f>
        <v>0</v>
      </c>
      <c r="T20" s="299"/>
      <c r="U20" s="300"/>
      <c r="V20" s="298" cm="1">
        <f t="array" ref="V20">COUNTA('3.バレー'!C100:C114) - SUMPRODUCT(('3.バレー'!C100:C114&lt;&gt;"")/COUNTIF('3.バレー'!C100:C114, '3.バレー'!C100:C114&amp; ""))</f>
        <v>0</v>
      </c>
      <c r="W20" s="299"/>
      <c r="X20" s="300"/>
      <c r="Y20" s="284">
        <f t="shared" si="1"/>
        <v>0</v>
      </c>
      <c r="Z20" s="284"/>
      <c r="AA20" s="285"/>
    </row>
    <row r="21" spans="1:27" ht="15.75" customHeight="1" x14ac:dyDescent="0.15">
      <c r="A21" s="304" t="s">
        <v>184</v>
      </c>
      <c r="B21" s="303"/>
      <c r="C21" s="303"/>
      <c r="D21" s="303"/>
      <c r="E21" s="303"/>
      <c r="F21" s="303"/>
      <c r="G21" s="303"/>
      <c r="H21" s="314" t="s">
        <v>9</v>
      </c>
      <c r="I21" s="314"/>
      <c r="J21" s="314"/>
      <c r="K21" s="314"/>
      <c r="L21" s="314"/>
      <c r="M21" s="298">
        <f>COUNTIF('4.ソフトテニス'!C9,"&lt;&gt;")</f>
        <v>0</v>
      </c>
      <c r="N21" s="299"/>
      <c r="O21" s="300"/>
      <c r="P21" s="367">
        <f>COUNTIF('4.ソフトテニス'!C10:C17,"&lt;&gt;")</f>
        <v>0</v>
      </c>
      <c r="Q21" s="367"/>
      <c r="R21" s="367"/>
      <c r="S21" s="301"/>
      <c r="T21" s="301"/>
      <c r="U21" s="301"/>
      <c r="V21" s="298" cm="1">
        <f t="array" ref="V21">COUNTA('4.ソフトテニス'!C9:C17) - SUMPRODUCT(('4.ソフトテニス'!C9:C17&lt;&gt;"")/COUNTIF('4.ソフトテニス'!C9:C17, '4.ソフトテニス'!C9:C17&amp; ""))</f>
        <v>0</v>
      </c>
      <c r="W21" s="299"/>
      <c r="X21" s="300"/>
      <c r="Y21" s="284">
        <f t="shared" si="1"/>
        <v>0</v>
      </c>
      <c r="Z21" s="284"/>
      <c r="AA21" s="285"/>
    </row>
    <row r="22" spans="1:27" ht="15.75" customHeight="1" x14ac:dyDescent="0.15">
      <c r="A22" s="304"/>
      <c r="B22" s="303"/>
      <c r="C22" s="303"/>
      <c r="D22" s="303"/>
      <c r="E22" s="303"/>
      <c r="F22" s="303"/>
      <c r="G22" s="303"/>
      <c r="H22" s="314" t="s">
        <v>527</v>
      </c>
      <c r="I22" s="314"/>
      <c r="J22" s="314"/>
      <c r="K22" s="314"/>
      <c r="L22" s="314"/>
      <c r="M22" s="330">
        <f>COUNTIF('4.ソフトテニス'!C22,"&lt;&gt;")+COUNTIF('4.ソフトテニス'!C36,"&lt;&gt;")+COUNTIF('4.ソフトテニス'!C49,"&lt;&gt;")+COUNTIF('4.ソフトテニス'!C62,"&lt;&gt;")</f>
        <v>0</v>
      </c>
      <c r="N22" s="331"/>
      <c r="O22" s="332"/>
      <c r="P22" s="386">
        <f>COUNTIF('4.ソフトテニス'!C23:C30,"&lt;&gt;")+COUNTIF('4.ソフトテニス'!C37:C44,"&lt;&gt;")+COUNTIF('4.ソフトテニス'!C50:C57,"&lt;&gt;")+COUNTIF('4.ソフトテニス'!C63:C70,"&lt;&gt;")</f>
        <v>0</v>
      </c>
      <c r="Q22" s="386"/>
      <c r="R22" s="386"/>
      <c r="S22" s="333"/>
      <c r="T22" s="333"/>
      <c r="U22" s="333"/>
      <c r="V22" s="330" cm="1">
        <f t="array" ref="V22">COUNTA('4.ソフトテニス'!C22:C30)-SUMPRODUCT(('4.ソフトテニス'!C22:C30&lt;&gt;"")/COUNTIF('4.ソフトテニス'!C22:C30,'4.ソフトテニス'!C22:C30&amp;""))+COUNTA('4.ソフトテニス'!C36:C44)-SUMPRODUCT(('4.ソフトテニス'!C36:C44&lt;&gt;"")/COUNTIF('4.ソフトテニス'!C36:C44,'4.ソフトテニス'!C36:C44&amp;""))+COUNTA('4.ソフトテニス'!C49:C57)-SUMPRODUCT(('4.ソフトテニス'!C49:C57&lt;&gt;"")/COUNTIF('4.ソフトテニス'!C49:C57,'4.ソフトテニス'!C49:C57&amp;""))+COUNTA('4.ソフトテニス'!C62:C70)-SUMPRODUCT(('4.ソフトテニス'!C62:C70&lt;&gt;"")/COUNTIF('4.ソフトテニス'!C62:C70,'4.ソフトテニス'!C62:C70&amp;""))</f>
        <v>0</v>
      </c>
      <c r="W22" s="331"/>
      <c r="X22" s="332"/>
      <c r="Y22" s="387">
        <f t="shared" si="1"/>
        <v>0</v>
      </c>
      <c r="Z22" s="387"/>
      <c r="AA22" s="388"/>
    </row>
    <row r="23" spans="1:27" ht="15.75" customHeight="1" x14ac:dyDescent="0.15">
      <c r="A23" s="327" t="s">
        <v>185</v>
      </c>
      <c r="B23" s="328"/>
      <c r="C23" s="328"/>
      <c r="D23" s="328"/>
      <c r="E23" s="328"/>
      <c r="F23" s="328"/>
      <c r="G23" s="329"/>
      <c r="H23" s="314" t="s">
        <v>9</v>
      </c>
      <c r="I23" s="314"/>
      <c r="J23" s="314"/>
      <c r="K23" s="314"/>
      <c r="L23" s="314"/>
      <c r="M23" s="298">
        <f>COUNTIF('5.卓球'!B9,"&lt;&gt;")</f>
        <v>0</v>
      </c>
      <c r="N23" s="299"/>
      <c r="O23" s="300"/>
      <c r="P23" s="298">
        <f>COUNTIF('5.卓球'!B10:B15,"&lt;&gt;")</f>
        <v>0</v>
      </c>
      <c r="Q23" s="299"/>
      <c r="R23" s="300"/>
      <c r="S23" s="364"/>
      <c r="T23" s="365"/>
      <c r="U23" s="366"/>
      <c r="V23" s="298" cm="1">
        <f t="array" ref="V23">COUNTA('5.卓球'!B9:B15) - SUMPRODUCT(('5.卓球'!B9:B15&lt;&gt;"")/COUNTIF('5.卓球'!B9:B15,'5.卓球'!B9:B15&amp; ""))</f>
        <v>0</v>
      </c>
      <c r="W23" s="299"/>
      <c r="X23" s="300"/>
      <c r="Y23" s="284">
        <f t="shared" si="1"/>
        <v>0</v>
      </c>
      <c r="Z23" s="284"/>
      <c r="AA23" s="285"/>
    </row>
    <row r="24" spans="1:27" ht="15.75" customHeight="1" x14ac:dyDescent="0.15">
      <c r="A24" s="368"/>
      <c r="B24" s="369"/>
      <c r="C24" s="369"/>
      <c r="D24" s="369"/>
      <c r="E24" s="369"/>
      <c r="F24" s="369"/>
      <c r="G24" s="370"/>
      <c r="H24" s="314" t="s">
        <v>186</v>
      </c>
      <c r="I24" s="314"/>
      <c r="J24" s="314"/>
      <c r="K24" s="314"/>
      <c r="L24" s="314"/>
      <c r="M24" s="298">
        <f>COUNTIF('5.卓球'!B21,"&lt;&gt;")</f>
        <v>0</v>
      </c>
      <c r="N24" s="299"/>
      <c r="O24" s="300"/>
      <c r="P24" s="298">
        <f>COUNTIF('5.卓球'!B22:B27,"&lt;&gt;")</f>
        <v>0</v>
      </c>
      <c r="Q24" s="299"/>
      <c r="R24" s="300"/>
      <c r="S24" s="301"/>
      <c r="T24" s="301"/>
      <c r="U24" s="301"/>
      <c r="V24" s="298" cm="1">
        <f t="array" ref="V24">COUNTA('5.卓球'!B21:B27) - SUMPRODUCT(('5.卓球'!B21:B27&lt;&gt;"")/COUNTIF('5.卓球'!B21:B27,'5.卓球'!B21:B27&amp; ""))</f>
        <v>0</v>
      </c>
      <c r="W24" s="299"/>
      <c r="X24" s="300"/>
      <c r="Y24" s="284">
        <f t="shared" si="1"/>
        <v>0</v>
      </c>
      <c r="Z24" s="284"/>
      <c r="AA24" s="285"/>
    </row>
    <row r="25" spans="1:27" ht="15.75" customHeight="1" x14ac:dyDescent="0.15">
      <c r="A25" s="368"/>
      <c r="B25" s="369"/>
      <c r="C25" s="369"/>
      <c r="D25" s="369"/>
      <c r="E25" s="369"/>
      <c r="F25" s="369"/>
      <c r="G25" s="370"/>
      <c r="H25" s="314" t="s">
        <v>26</v>
      </c>
      <c r="I25" s="314"/>
      <c r="J25" s="314"/>
      <c r="K25" s="314"/>
      <c r="L25" s="314"/>
      <c r="M25" s="298">
        <f>COUNTIF('5.卓球'!B34,"&lt;&gt;")</f>
        <v>0</v>
      </c>
      <c r="N25" s="299"/>
      <c r="O25" s="300"/>
      <c r="P25" s="298">
        <f>COUNTIF('5.卓球'!B35:B42,"&lt;&gt;")</f>
        <v>0</v>
      </c>
      <c r="Q25" s="299"/>
      <c r="R25" s="300"/>
      <c r="S25" s="301"/>
      <c r="T25" s="301"/>
      <c r="U25" s="301"/>
      <c r="V25" s="298" cm="1">
        <f t="array" ref="V25">COUNTA('5.卓球'!B34:B42) - SUMPRODUCT(('5.卓球'!B34:B42&lt;&gt;"")/COUNTIF('5.卓球'!B34:B42,'5.卓球'!B34:B42&amp; ""))</f>
        <v>0</v>
      </c>
      <c r="W25" s="299"/>
      <c r="X25" s="300"/>
      <c r="Y25" s="284">
        <f t="shared" si="1"/>
        <v>0</v>
      </c>
      <c r="Z25" s="284"/>
      <c r="AA25" s="285"/>
    </row>
    <row r="26" spans="1:27" ht="15.75" customHeight="1" x14ac:dyDescent="0.15">
      <c r="A26" s="302" t="s">
        <v>187</v>
      </c>
      <c r="B26" s="303"/>
      <c r="C26" s="303"/>
      <c r="D26" s="303"/>
      <c r="E26" s="303"/>
      <c r="F26" s="303"/>
      <c r="G26" s="303"/>
      <c r="H26" s="314" t="s">
        <v>176</v>
      </c>
      <c r="I26" s="314"/>
      <c r="J26" s="314"/>
      <c r="K26" s="314"/>
      <c r="L26" s="314"/>
      <c r="M26" s="298">
        <f>COUNTIF('6.バド'!B9,"&lt;&gt;")</f>
        <v>0</v>
      </c>
      <c r="N26" s="299"/>
      <c r="O26" s="300"/>
      <c r="P26" s="298">
        <f>COUNTIF('6.バド'!B10:B15,"&lt;&gt;")</f>
        <v>0</v>
      </c>
      <c r="Q26" s="299"/>
      <c r="R26" s="300"/>
      <c r="S26" s="301"/>
      <c r="T26" s="301"/>
      <c r="U26" s="301"/>
      <c r="V26" s="298" cm="1">
        <f t="array" ref="V26">COUNTA('6.バド'!B9:B15) - SUMPRODUCT(('6.バド'!B9:B15&lt;&gt;"")/COUNTIF('6.バド'!B9:B15,'6.バド'!B9:B15&amp; ""))</f>
        <v>0</v>
      </c>
      <c r="W26" s="299"/>
      <c r="X26" s="300"/>
      <c r="Y26" s="284">
        <f t="shared" si="1"/>
        <v>0</v>
      </c>
      <c r="Z26" s="284"/>
      <c r="AA26" s="285"/>
    </row>
    <row r="27" spans="1:27" ht="15.75" customHeight="1" x14ac:dyDescent="0.15">
      <c r="A27" s="304"/>
      <c r="B27" s="303"/>
      <c r="C27" s="303"/>
      <c r="D27" s="303"/>
      <c r="E27" s="303"/>
      <c r="F27" s="303"/>
      <c r="G27" s="303"/>
      <c r="H27" s="314" t="s">
        <v>177</v>
      </c>
      <c r="I27" s="314"/>
      <c r="J27" s="314"/>
      <c r="K27" s="314"/>
      <c r="L27" s="314"/>
      <c r="M27" s="298">
        <f>COUNTIF('6.バド'!B22,"&lt;&gt;")</f>
        <v>0</v>
      </c>
      <c r="N27" s="299"/>
      <c r="O27" s="300"/>
      <c r="P27" s="298">
        <f>COUNTIF('6.バド'!B23:B29,"&lt;&gt;")</f>
        <v>0</v>
      </c>
      <c r="Q27" s="299"/>
      <c r="R27" s="300"/>
      <c r="S27" s="301"/>
      <c r="T27" s="301"/>
      <c r="U27" s="301"/>
      <c r="V27" s="298" cm="1">
        <f t="array" ref="V27">COUNTA('6.バド'!B22:B29) - SUMPRODUCT(('6.バド'!B22:B29&lt;&gt;"")/COUNTIF('6.バド'!B22:B29,'6.バド'!B22:B29&amp; ""))</f>
        <v>0</v>
      </c>
      <c r="W27" s="299"/>
      <c r="X27" s="300"/>
      <c r="Y27" s="284">
        <f t="shared" si="1"/>
        <v>0</v>
      </c>
      <c r="Z27" s="284"/>
      <c r="AA27" s="285"/>
    </row>
    <row r="28" spans="1:27" ht="15.75" customHeight="1" x14ac:dyDescent="0.15">
      <c r="A28" s="304"/>
      <c r="B28" s="303"/>
      <c r="C28" s="303"/>
      <c r="D28" s="303"/>
      <c r="E28" s="303"/>
      <c r="F28" s="303"/>
      <c r="G28" s="303"/>
      <c r="H28" s="314" t="s">
        <v>186</v>
      </c>
      <c r="I28" s="314"/>
      <c r="J28" s="314"/>
      <c r="K28" s="314"/>
      <c r="L28" s="314"/>
      <c r="M28" s="298">
        <f>COUNTIF('6.バド'!B36,"&lt;&gt;")</f>
        <v>0</v>
      </c>
      <c r="N28" s="299"/>
      <c r="O28" s="300"/>
      <c r="P28" s="298">
        <f>COUNTIF('6.バド'!B37:B42,"&lt;&gt;")</f>
        <v>0</v>
      </c>
      <c r="Q28" s="299"/>
      <c r="R28" s="300"/>
      <c r="S28" s="301"/>
      <c r="T28" s="301"/>
      <c r="U28" s="301"/>
      <c r="V28" s="298" cm="1">
        <f t="array" ref="V28">COUNTA('6.バド'!B36:B42) - SUMPRODUCT(('6.バド'!B36:B42&lt;&gt;"")/COUNTIF('6.バド'!B36:B42,'6.バド'!B36:B42&amp; ""))</f>
        <v>0</v>
      </c>
      <c r="W28" s="299"/>
      <c r="X28" s="300"/>
      <c r="Y28" s="284">
        <f t="shared" si="1"/>
        <v>0</v>
      </c>
      <c r="Z28" s="284"/>
      <c r="AA28" s="285"/>
    </row>
    <row r="29" spans="1:27" ht="15.75" customHeight="1" x14ac:dyDescent="0.15">
      <c r="A29" s="304"/>
      <c r="B29" s="303"/>
      <c r="C29" s="303"/>
      <c r="D29" s="303"/>
      <c r="E29" s="303"/>
      <c r="F29" s="303"/>
      <c r="G29" s="303"/>
      <c r="H29" s="314" t="s">
        <v>34</v>
      </c>
      <c r="I29" s="314"/>
      <c r="J29" s="314"/>
      <c r="K29" s="314"/>
      <c r="L29" s="314"/>
      <c r="M29" s="298">
        <f>COUNTIF('6.バド'!B48,"&lt;&gt;")</f>
        <v>0</v>
      </c>
      <c r="N29" s="299"/>
      <c r="O29" s="300"/>
      <c r="P29" s="298">
        <f>COUNTIF('6.バド'!B49:B55,"&lt;&gt;")</f>
        <v>0</v>
      </c>
      <c r="Q29" s="299"/>
      <c r="R29" s="300"/>
      <c r="S29" s="301"/>
      <c r="T29" s="301"/>
      <c r="U29" s="301"/>
      <c r="V29" s="334" cm="1">
        <f t="array" ref="V29">SUMPRODUCT(('バド　壮年名簿'!D5:D27&lt;&gt;"") * 1) - SUMPRODUCT(('バド　壮年名簿'!D5:D27&lt;&gt;"") / COUNTIF('バド　壮年名簿'!D5:D27, 'バド　壮年名簿'!D5:D27))</f>
        <v>0</v>
      </c>
      <c r="W29" s="335"/>
      <c r="X29" s="336"/>
      <c r="Y29" s="337">
        <f>M29+P29+M30+P30+M31+P31-V29</f>
        <v>0</v>
      </c>
      <c r="Z29" s="338"/>
      <c r="AA29" s="339"/>
    </row>
    <row r="30" spans="1:27" ht="15.75" customHeight="1" x14ac:dyDescent="0.15">
      <c r="A30" s="304"/>
      <c r="B30" s="303"/>
      <c r="C30" s="303"/>
      <c r="D30" s="303"/>
      <c r="E30" s="303"/>
      <c r="F30" s="303"/>
      <c r="G30" s="303"/>
      <c r="H30" s="314" t="s">
        <v>180</v>
      </c>
      <c r="I30" s="314"/>
      <c r="J30" s="314"/>
      <c r="K30" s="314"/>
      <c r="L30" s="314"/>
      <c r="M30" s="298">
        <f>COUNTIF('6.バド'!B61,"&lt;&gt;")</f>
        <v>0</v>
      </c>
      <c r="N30" s="299"/>
      <c r="O30" s="300"/>
      <c r="P30" s="298">
        <f>COUNTIF('6.バド'!B62:B68,"&lt;&gt;")</f>
        <v>0</v>
      </c>
      <c r="Q30" s="299"/>
      <c r="R30" s="300"/>
      <c r="S30" s="364"/>
      <c r="T30" s="365"/>
      <c r="U30" s="366"/>
      <c r="V30" s="308"/>
      <c r="W30" s="309"/>
      <c r="X30" s="310"/>
      <c r="Y30" s="340"/>
      <c r="Z30" s="341"/>
      <c r="AA30" s="342"/>
    </row>
    <row r="31" spans="1:27" ht="15.75" customHeight="1" x14ac:dyDescent="0.15">
      <c r="A31" s="304"/>
      <c r="B31" s="303"/>
      <c r="C31" s="303"/>
      <c r="D31" s="303"/>
      <c r="E31" s="303"/>
      <c r="F31" s="303"/>
      <c r="G31" s="303"/>
      <c r="H31" s="314" t="s">
        <v>188</v>
      </c>
      <c r="I31" s="314"/>
      <c r="J31" s="314"/>
      <c r="K31" s="314"/>
      <c r="L31" s="314"/>
      <c r="M31" s="298">
        <f>COUNTIF('6.バド'!B74,"&lt;&gt;")</f>
        <v>0</v>
      </c>
      <c r="N31" s="299"/>
      <c r="O31" s="300"/>
      <c r="P31" s="298">
        <f>COUNTIF('6.バド'!B75:B80,"&lt;&gt;")</f>
        <v>0</v>
      </c>
      <c r="Q31" s="299"/>
      <c r="R31" s="300"/>
      <c r="S31" s="301"/>
      <c r="T31" s="301"/>
      <c r="U31" s="301"/>
      <c r="V31" s="311"/>
      <c r="W31" s="312"/>
      <c r="X31" s="313"/>
      <c r="Y31" s="343"/>
      <c r="Z31" s="344"/>
      <c r="AA31" s="345"/>
    </row>
    <row r="32" spans="1:27" ht="15.75" customHeight="1" x14ac:dyDescent="0.15">
      <c r="A32" s="304" t="s">
        <v>189</v>
      </c>
      <c r="B32" s="303"/>
      <c r="C32" s="303"/>
      <c r="D32" s="303"/>
      <c r="E32" s="303"/>
      <c r="F32" s="303"/>
      <c r="G32" s="303"/>
      <c r="H32" s="314" t="s">
        <v>176</v>
      </c>
      <c r="I32" s="314"/>
      <c r="J32" s="314"/>
      <c r="K32" s="314"/>
      <c r="L32" s="314"/>
      <c r="M32" s="298">
        <f>COUNTIF('7.柔道'!C9,"&lt;&gt;")</f>
        <v>0</v>
      </c>
      <c r="N32" s="299"/>
      <c r="O32" s="300"/>
      <c r="P32" s="298">
        <f>COUNTIF('7.柔道'!C10:C14,"&lt;&gt;")</f>
        <v>0</v>
      </c>
      <c r="Q32" s="299"/>
      <c r="R32" s="300"/>
      <c r="S32" s="301"/>
      <c r="T32" s="301"/>
      <c r="U32" s="301"/>
      <c r="V32" s="298" cm="1">
        <f t="array" ref="V32">COUNTA('7.柔道'!C9:C14) - SUMPRODUCT(('7.柔道'!C9:C14&lt;&gt;"")/COUNTIF('7.柔道'!C9:C14,'7.柔道'!C9:C14&amp; ""))</f>
        <v>0</v>
      </c>
      <c r="W32" s="299"/>
      <c r="X32" s="300"/>
      <c r="Y32" s="284">
        <f t="shared" si="1"/>
        <v>0</v>
      </c>
      <c r="Z32" s="284"/>
      <c r="AA32" s="285"/>
    </row>
    <row r="33" spans="1:27" ht="15.75" customHeight="1" x14ac:dyDescent="0.15">
      <c r="A33" s="304"/>
      <c r="B33" s="303"/>
      <c r="C33" s="303"/>
      <c r="D33" s="303"/>
      <c r="E33" s="303"/>
      <c r="F33" s="303"/>
      <c r="G33" s="303"/>
      <c r="H33" s="314" t="s">
        <v>178</v>
      </c>
      <c r="I33" s="314"/>
      <c r="J33" s="314"/>
      <c r="K33" s="314"/>
      <c r="L33" s="314"/>
      <c r="M33" s="330">
        <f>COUNTIF('7.柔道'!C24,"&lt;&gt;")+COUNTIF('7.柔道'!C40,"&lt;&gt;")+COUNTIF('7.柔道'!C53,"&lt;&gt;")+COUNTIF('7.柔道'!C66,"&lt;&gt;")</f>
        <v>0</v>
      </c>
      <c r="N33" s="331"/>
      <c r="O33" s="332"/>
      <c r="P33" s="386">
        <f>COUNTIF('7.柔道'!C25:C29,"&lt;&gt;")+COUNTIF('7.柔道'!C41:C45,"&lt;&gt;")+COUNTIF('7.柔道'!C54:C56,"&lt;&gt;")+COUNTIF('7.柔道'!C67:C69,"&lt;&gt;")</f>
        <v>0</v>
      </c>
      <c r="Q33" s="386"/>
      <c r="R33" s="386"/>
      <c r="S33" s="333"/>
      <c r="T33" s="333"/>
      <c r="U33" s="333"/>
      <c r="V33" s="330" cm="1">
        <f t="array" ref="V33">COUNTA('7.柔道'!C24:C29)-SUMPRODUCT(('7.柔道'!C24:C29&lt;&gt;"")/COUNTIF('7.柔道'!C24:C29,'7.柔道'!C24:C29&amp;""))+COUNTA('7.柔道'!C40:C45)-SUMPRODUCT(('7.柔道'!C40:C45&lt;&gt;"")/COUNTIF('7.柔道'!C40:C45,'7.柔道'!C40:C45&amp;""))+COUNTA('7.柔道'!C53:C56)-SUMPRODUCT(('7.柔道'!C53:C56&lt;&gt;"")/COUNTIF('7.柔道'!C53:C56,'7.柔道'!C53:C56&amp;""))+COUNTA('7.柔道'!C66:C69)-SUMPRODUCT(('7.柔道'!C66:C69&lt;&gt;"")/COUNTIF('7.柔道'!C66:C69,'7.柔道'!C66:C69&amp;""))</f>
        <v>0</v>
      </c>
      <c r="W33" s="331"/>
      <c r="X33" s="332"/>
      <c r="Y33" s="387">
        <f t="shared" si="1"/>
        <v>0</v>
      </c>
      <c r="Z33" s="387"/>
      <c r="AA33" s="388"/>
    </row>
    <row r="34" spans="1:27" ht="15.75" customHeight="1" x14ac:dyDescent="0.15">
      <c r="A34" s="304" t="s">
        <v>190</v>
      </c>
      <c r="B34" s="303"/>
      <c r="C34" s="303"/>
      <c r="D34" s="303"/>
      <c r="E34" s="303"/>
      <c r="F34" s="303"/>
      <c r="G34" s="303"/>
      <c r="H34" s="314" t="s">
        <v>176</v>
      </c>
      <c r="I34" s="314"/>
      <c r="J34" s="314"/>
      <c r="K34" s="314"/>
      <c r="L34" s="314"/>
      <c r="M34" s="298">
        <f>COUNTIF('8.剣道'!C9,"&lt;&gt;")</f>
        <v>0</v>
      </c>
      <c r="N34" s="299"/>
      <c r="O34" s="300"/>
      <c r="P34" s="298">
        <f>COUNTIF('8.剣道'!C10:C14,"&lt;&gt;")</f>
        <v>0</v>
      </c>
      <c r="Q34" s="299"/>
      <c r="R34" s="300"/>
      <c r="S34" s="301"/>
      <c r="T34" s="301"/>
      <c r="U34" s="301"/>
      <c r="V34" s="298" cm="1">
        <f t="array" ref="V34">COUNTA('8.剣道'!C9:C14) - SUMPRODUCT(('8.剣道'!C9:C14&lt;&gt;"")/COUNTIF('8.剣道'!C9:C14,'8.剣道'!C9:C14&amp; ""))</f>
        <v>0</v>
      </c>
      <c r="W34" s="299"/>
      <c r="X34" s="300"/>
      <c r="Y34" s="284">
        <f t="shared" si="1"/>
        <v>0</v>
      </c>
      <c r="Z34" s="284"/>
      <c r="AA34" s="285"/>
    </row>
    <row r="35" spans="1:27" ht="15.75" customHeight="1" x14ac:dyDescent="0.15">
      <c r="A35" s="304"/>
      <c r="B35" s="303"/>
      <c r="C35" s="303"/>
      <c r="D35" s="303"/>
      <c r="E35" s="303"/>
      <c r="F35" s="303"/>
      <c r="G35" s="303"/>
      <c r="H35" s="314" t="s">
        <v>177</v>
      </c>
      <c r="I35" s="314"/>
      <c r="J35" s="314"/>
      <c r="K35" s="314"/>
      <c r="L35" s="314"/>
      <c r="M35" s="298">
        <f>COUNTIF('8.剣道'!C20,"&lt;&gt;")</f>
        <v>0</v>
      </c>
      <c r="N35" s="299"/>
      <c r="O35" s="300"/>
      <c r="P35" s="298">
        <f>COUNTIF('8.剣道'!C21:C23,"&lt;&gt;")</f>
        <v>0</v>
      </c>
      <c r="Q35" s="299"/>
      <c r="R35" s="300"/>
      <c r="S35" s="301"/>
      <c r="T35" s="301"/>
      <c r="U35" s="301"/>
      <c r="V35" s="298" cm="1">
        <f t="array" ref="V35">COUNTA('8.剣道'!C20:C23) - SUMPRODUCT(('8.剣道'!C20:C23&lt;&gt;"")/COUNTIF('8.剣道'!C20:C23,'8.剣道'!C20:C23&amp; ""))</f>
        <v>0</v>
      </c>
      <c r="W35" s="299"/>
      <c r="X35" s="300"/>
      <c r="Y35" s="284">
        <f t="shared" si="1"/>
        <v>0</v>
      </c>
      <c r="Z35" s="284"/>
      <c r="AA35" s="285"/>
    </row>
    <row r="36" spans="1:27" ht="15.75" customHeight="1" x14ac:dyDescent="0.15">
      <c r="A36" s="304"/>
      <c r="B36" s="303"/>
      <c r="C36" s="303"/>
      <c r="D36" s="303"/>
      <c r="E36" s="303"/>
      <c r="F36" s="303"/>
      <c r="G36" s="303"/>
      <c r="H36" s="314" t="s">
        <v>178</v>
      </c>
      <c r="I36" s="314"/>
      <c r="J36" s="314"/>
      <c r="K36" s="314"/>
      <c r="L36" s="314"/>
      <c r="M36" s="298">
        <f>COUNTIF('8.剣道'!C29,"&lt;&gt;")</f>
        <v>0</v>
      </c>
      <c r="N36" s="299"/>
      <c r="O36" s="300"/>
      <c r="P36" s="298">
        <f>COUNTIF('8.剣道'!C30:C34,"&lt;&gt;")</f>
        <v>0</v>
      </c>
      <c r="Q36" s="299"/>
      <c r="R36" s="300"/>
      <c r="S36" s="301"/>
      <c r="T36" s="301"/>
      <c r="U36" s="301"/>
      <c r="V36" s="298" cm="1">
        <f t="array" ref="V36">COUNTA('8.剣道'!C29:C34) - SUMPRODUCT(('8.剣道'!C29:C34&lt;&gt;"")/COUNTIF('8.剣道'!C29:C34,'8.剣道'!C29:C34&amp; ""))</f>
        <v>0</v>
      </c>
      <c r="W36" s="299"/>
      <c r="X36" s="300"/>
      <c r="Y36" s="284">
        <f t="shared" si="1"/>
        <v>0</v>
      </c>
      <c r="Z36" s="284"/>
      <c r="AA36" s="285"/>
    </row>
    <row r="37" spans="1:27" ht="15.75" customHeight="1" x14ac:dyDescent="0.15">
      <c r="A37" s="304"/>
      <c r="B37" s="303"/>
      <c r="C37" s="303"/>
      <c r="D37" s="303"/>
      <c r="E37" s="303"/>
      <c r="F37" s="303"/>
      <c r="G37" s="303"/>
      <c r="H37" s="314" t="s">
        <v>179</v>
      </c>
      <c r="I37" s="314"/>
      <c r="J37" s="314"/>
      <c r="K37" s="314"/>
      <c r="L37" s="314"/>
      <c r="M37" s="298">
        <f>COUNTIF('8.剣道'!C40,"&lt;&gt;")</f>
        <v>0</v>
      </c>
      <c r="N37" s="299"/>
      <c r="O37" s="300"/>
      <c r="P37" s="298">
        <f>COUNTIF('8.剣道'!C41:C43,"&lt;&gt;")</f>
        <v>0</v>
      </c>
      <c r="Q37" s="299"/>
      <c r="R37" s="300"/>
      <c r="S37" s="301"/>
      <c r="T37" s="301"/>
      <c r="U37" s="301"/>
      <c r="V37" s="298" cm="1">
        <f t="array" ref="V37">COUNTA('8.剣道'!C40:C43) - SUMPRODUCT(('8.剣道'!C40:C43&lt;&gt;"")/COUNTIF('8.剣道'!C40:C43,'8.剣道'!C40:C43&amp; ""))</f>
        <v>0</v>
      </c>
      <c r="W37" s="299"/>
      <c r="X37" s="300"/>
      <c r="Y37" s="284">
        <f t="shared" si="1"/>
        <v>0</v>
      </c>
      <c r="Z37" s="284"/>
      <c r="AA37" s="285"/>
    </row>
    <row r="38" spans="1:27" ht="15.75" customHeight="1" x14ac:dyDescent="0.15">
      <c r="A38" s="304" t="s">
        <v>191</v>
      </c>
      <c r="B38" s="303"/>
      <c r="C38" s="303"/>
      <c r="D38" s="303"/>
      <c r="E38" s="303"/>
      <c r="F38" s="303"/>
      <c r="G38" s="303"/>
      <c r="H38" s="314" t="s">
        <v>176</v>
      </c>
      <c r="I38" s="314"/>
      <c r="J38" s="314"/>
      <c r="K38" s="314"/>
      <c r="L38" s="314"/>
      <c r="M38" s="298">
        <f>COUNTIF('9.弓道'!B9,"&lt;&gt;")</f>
        <v>0</v>
      </c>
      <c r="N38" s="299"/>
      <c r="O38" s="300"/>
      <c r="P38" s="298">
        <f>COUNTIF('9.弓道'!B10:B13,"&lt;&gt;")</f>
        <v>0</v>
      </c>
      <c r="Q38" s="299"/>
      <c r="R38" s="300"/>
      <c r="S38" s="301"/>
      <c r="T38" s="301"/>
      <c r="U38" s="301"/>
      <c r="V38" s="298" cm="1">
        <f t="array" ref="V38">COUNTA('9.弓道'!B9:B13) - SUMPRODUCT(('9.弓道'!B9:B13&lt;&gt;"")/COUNTIF('9.弓道'!B9:B13,'9.弓道'!B9:B13&amp; ""))</f>
        <v>0</v>
      </c>
      <c r="W38" s="299"/>
      <c r="X38" s="300"/>
      <c r="Y38" s="284">
        <f t="shared" si="1"/>
        <v>0</v>
      </c>
      <c r="Z38" s="284"/>
      <c r="AA38" s="285"/>
    </row>
    <row r="39" spans="1:27" ht="15.75" customHeight="1" x14ac:dyDescent="0.15">
      <c r="A39" s="304"/>
      <c r="B39" s="303"/>
      <c r="C39" s="303"/>
      <c r="D39" s="303"/>
      <c r="E39" s="303"/>
      <c r="F39" s="303"/>
      <c r="G39" s="303"/>
      <c r="H39" s="314" t="s">
        <v>177</v>
      </c>
      <c r="I39" s="314"/>
      <c r="J39" s="314"/>
      <c r="K39" s="314"/>
      <c r="L39" s="314"/>
      <c r="M39" s="298">
        <f>COUNTIF('9.弓道'!B19,"&lt;&gt;")</f>
        <v>0</v>
      </c>
      <c r="N39" s="299"/>
      <c r="O39" s="300"/>
      <c r="P39" s="298">
        <f>COUNTIF('9.弓道'!B20:B23,"&lt;&gt;")</f>
        <v>0</v>
      </c>
      <c r="Q39" s="299"/>
      <c r="R39" s="300"/>
      <c r="S39" s="301"/>
      <c r="T39" s="301"/>
      <c r="U39" s="301"/>
      <c r="V39" s="298" cm="1">
        <f t="array" ref="V39">COUNTA('9.弓道'!B19:B23) - SUMPRODUCT(('9.弓道'!B19:B23&lt;&gt;"")/COUNTIF('9.弓道'!B19:B23,'9.弓道'!B19:B23&amp; ""))</f>
        <v>0</v>
      </c>
      <c r="W39" s="299"/>
      <c r="X39" s="300"/>
      <c r="Y39" s="284">
        <f t="shared" si="1"/>
        <v>0</v>
      </c>
      <c r="Z39" s="284"/>
      <c r="AA39" s="285"/>
    </row>
    <row r="40" spans="1:27" ht="15.75" customHeight="1" x14ac:dyDescent="0.15">
      <c r="A40" s="304"/>
      <c r="B40" s="303"/>
      <c r="C40" s="303"/>
      <c r="D40" s="303"/>
      <c r="E40" s="303"/>
      <c r="F40" s="303"/>
      <c r="G40" s="303"/>
      <c r="H40" s="314" t="s">
        <v>186</v>
      </c>
      <c r="I40" s="314"/>
      <c r="J40" s="314"/>
      <c r="K40" s="314"/>
      <c r="L40" s="314"/>
      <c r="M40" s="298">
        <f>COUNTIF('9.弓道'!B29,"&lt;&gt;")</f>
        <v>0</v>
      </c>
      <c r="N40" s="299"/>
      <c r="O40" s="300"/>
      <c r="P40" s="298">
        <f>COUNTIF('9.弓道'!B30:B33,"&lt;&gt;")</f>
        <v>0</v>
      </c>
      <c r="Q40" s="299"/>
      <c r="R40" s="300"/>
      <c r="S40" s="301"/>
      <c r="T40" s="301"/>
      <c r="U40" s="301"/>
      <c r="V40" s="298" cm="1">
        <f t="array" ref="V40">COUNTA('9.弓道'!B29:B33) - SUMPRODUCT(('9.弓道'!B29:B33&lt;&gt;"")/COUNTIF('9.弓道'!B29:B33,'9.弓道'!B29:B33&amp; ""))</f>
        <v>0</v>
      </c>
      <c r="W40" s="299"/>
      <c r="X40" s="300"/>
      <c r="Y40" s="284">
        <f t="shared" si="1"/>
        <v>0</v>
      </c>
      <c r="Z40" s="284"/>
      <c r="AA40" s="285"/>
    </row>
    <row r="41" spans="1:27" ht="15.75" customHeight="1" x14ac:dyDescent="0.15">
      <c r="A41" s="304" t="s">
        <v>192</v>
      </c>
      <c r="B41" s="303"/>
      <c r="C41" s="303"/>
      <c r="D41" s="303"/>
      <c r="E41" s="303"/>
      <c r="F41" s="303"/>
      <c r="G41" s="303"/>
      <c r="H41" s="314" t="s">
        <v>176</v>
      </c>
      <c r="I41" s="314"/>
      <c r="J41" s="314"/>
      <c r="K41" s="314"/>
      <c r="L41" s="314"/>
      <c r="M41" s="330">
        <f>COUNTIF('10.相撲'!B9,"&lt;&gt;")+COUNTIF('10.相撲'!B19,"&lt;&gt;")</f>
        <v>0</v>
      </c>
      <c r="N41" s="331"/>
      <c r="O41" s="332"/>
      <c r="P41" s="386">
        <f>COUNTIF('10.相撲'!B10:B13,"&lt;&gt;")+COUNTIF('10.相撲'!B20:B23,"&lt;&gt;")</f>
        <v>0</v>
      </c>
      <c r="Q41" s="386"/>
      <c r="R41" s="386"/>
      <c r="S41" s="333"/>
      <c r="T41" s="333"/>
      <c r="U41" s="333"/>
      <c r="V41" s="346" cm="1">
        <f t="array" ref="V41">SUMPRODUCT(('相撲　名簿'!D5:D31&lt;&gt;"") * 1) - SUMPRODUCT(('相撲　名簿'!D5:D31&lt;&gt;"") / COUNTIF('相撲　名簿'!D5:D31, '相撲　名簿'!D5:D31))</f>
        <v>0</v>
      </c>
      <c r="W41" s="347"/>
      <c r="X41" s="348"/>
      <c r="Y41" s="355">
        <f>M41+P41+M42+P42+M43+P43-V41</f>
        <v>0</v>
      </c>
      <c r="Z41" s="356"/>
      <c r="AA41" s="357"/>
    </row>
    <row r="42" spans="1:27" ht="15.75" customHeight="1" x14ac:dyDescent="0.15">
      <c r="A42" s="304"/>
      <c r="B42" s="303"/>
      <c r="C42" s="303"/>
      <c r="D42" s="303"/>
      <c r="E42" s="303"/>
      <c r="F42" s="303"/>
      <c r="G42" s="303"/>
      <c r="H42" s="314" t="s">
        <v>178</v>
      </c>
      <c r="I42" s="314"/>
      <c r="J42" s="314"/>
      <c r="K42" s="314"/>
      <c r="L42" s="314"/>
      <c r="M42" s="298">
        <f>COUNTIF('10.相撲'!B28,"&lt;&gt;")</f>
        <v>0</v>
      </c>
      <c r="N42" s="299"/>
      <c r="O42" s="300"/>
      <c r="P42" s="298">
        <f>COUNTIF('10.相撲'!B29:B34,"&lt;&gt;")</f>
        <v>0</v>
      </c>
      <c r="Q42" s="299"/>
      <c r="R42" s="300"/>
      <c r="S42" s="301"/>
      <c r="T42" s="301"/>
      <c r="U42" s="301"/>
      <c r="V42" s="349"/>
      <c r="W42" s="350"/>
      <c r="X42" s="351"/>
      <c r="Y42" s="358"/>
      <c r="Z42" s="359"/>
      <c r="AA42" s="360"/>
    </row>
    <row r="43" spans="1:27" ht="15.75" customHeight="1" x14ac:dyDescent="0.15">
      <c r="A43" s="304"/>
      <c r="B43" s="303"/>
      <c r="C43" s="303"/>
      <c r="D43" s="303"/>
      <c r="E43" s="303"/>
      <c r="F43" s="303"/>
      <c r="G43" s="303"/>
      <c r="H43" s="314" t="s">
        <v>193</v>
      </c>
      <c r="I43" s="314"/>
      <c r="J43" s="314"/>
      <c r="K43" s="314"/>
      <c r="L43" s="314"/>
      <c r="M43" s="364"/>
      <c r="N43" s="365"/>
      <c r="O43" s="366"/>
      <c r="P43" s="298">
        <f>COUNTIF('10.相撲'!B40:B49,"&lt;&gt;")</f>
        <v>0</v>
      </c>
      <c r="Q43" s="299"/>
      <c r="R43" s="300"/>
      <c r="S43" s="301"/>
      <c r="T43" s="301"/>
      <c r="U43" s="301"/>
      <c r="V43" s="352"/>
      <c r="W43" s="353"/>
      <c r="X43" s="354"/>
      <c r="Y43" s="361"/>
      <c r="Z43" s="362"/>
      <c r="AA43" s="363"/>
    </row>
    <row r="44" spans="1:27" ht="15.75" customHeight="1" x14ac:dyDescent="0.15">
      <c r="A44" s="327" t="s">
        <v>194</v>
      </c>
      <c r="B44" s="328"/>
      <c r="C44" s="328"/>
      <c r="D44" s="328"/>
      <c r="E44" s="328"/>
      <c r="F44" s="328"/>
      <c r="G44" s="329"/>
      <c r="H44" s="314" t="s">
        <v>176</v>
      </c>
      <c r="I44" s="314"/>
      <c r="J44" s="314"/>
      <c r="K44" s="314"/>
      <c r="L44" s="314"/>
      <c r="M44" s="298">
        <f>COUNTIF('11.ソフトボール'!C9,"&lt;&gt;")</f>
        <v>0</v>
      </c>
      <c r="N44" s="299"/>
      <c r="O44" s="300"/>
      <c r="P44" s="298">
        <f>COUNTIF('11.ソフトボール'!C10:C26,"&lt;&gt;")</f>
        <v>0</v>
      </c>
      <c r="Q44" s="299"/>
      <c r="R44" s="300"/>
      <c r="S44" s="301"/>
      <c r="T44" s="301"/>
      <c r="U44" s="301"/>
      <c r="V44" s="298" cm="1">
        <f t="array" ref="V44">COUNTA('11.ソフトボール'!C9:C26) - SUMPRODUCT(('11.ソフトボール'!C9:C26&lt;&gt;"")/COUNTIF('11.ソフトボール'!C9:C26,'11.ソフトボール'!C9:C26&amp; ""))</f>
        <v>0</v>
      </c>
      <c r="W44" s="299"/>
      <c r="X44" s="300"/>
      <c r="Y44" s="284">
        <f t="shared" si="1"/>
        <v>0</v>
      </c>
      <c r="Z44" s="284"/>
      <c r="AA44" s="285"/>
    </row>
    <row r="45" spans="1:27" ht="15.75" customHeight="1" x14ac:dyDescent="0.15">
      <c r="A45" s="315" t="s">
        <v>195</v>
      </c>
      <c r="B45" s="316"/>
      <c r="C45" s="316"/>
      <c r="D45" s="316"/>
      <c r="E45" s="316"/>
      <c r="F45" s="316"/>
      <c r="G45" s="317"/>
      <c r="H45" s="324" t="s">
        <v>196</v>
      </c>
      <c r="I45" s="325"/>
      <c r="J45" s="325"/>
      <c r="K45" s="325"/>
      <c r="L45" s="326"/>
      <c r="M45" s="298">
        <f>COUNTIF('12.空手道'!B9,"&lt;&gt;")</f>
        <v>0</v>
      </c>
      <c r="N45" s="299"/>
      <c r="O45" s="300"/>
      <c r="P45" s="298">
        <f>COUNTIF('12.空手道'!B10:B13,"&lt;&gt;")</f>
        <v>0</v>
      </c>
      <c r="Q45" s="299"/>
      <c r="R45" s="300"/>
      <c r="S45" s="364"/>
      <c r="T45" s="365"/>
      <c r="U45" s="366"/>
      <c r="V45" s="346" cm="1">
        <f t="array" ref="V45">SUMPRODUCT(('空手　名簿'!C3:C55&lt;&gt;"") * 1) - SUMPRODUCT(('空手　名簿'!C3:C55&lt;&gt;"") / COUNTIF('空手　名簿'!C3:C55, '空手　名簿'!C3:C55))</f>
        <v>0</v>
      </c>
      <c r="W45" s="347"/>
      <c r="X45" s="348"/>
      <c r="Y45" s="355">
        <f>M45+M46+M47+M48+M49+P45+P46+P47+P48+P49-V45</f>
        <v>0</v>
      </c>
      <c r="Z45" s="356"/>
      <c r="AA45" s="357"/>
    </row>
    <row r="46" spans="1:27" ht="15.75" customHeight="1" x14ac:dyDescent="0.15">
      <c r="A46" s="318"/>
      <c r="B46" s="319"/>
      <c r="C46" s="319"/>
      <c r="D46" s="319"/>
      <c r="E46" s="319"/>
      <c r="F46" s="319"/>
      <c r="G46" s="320"/>
      <c r="H46" s="314" t="s">
        <v>197</v>
      </c>
      <c r="I46" s="314"/>
      <c r="J46" s="314"/>
      <c r="K46" s="314"/>
      <c r="L46" s="314"/>
      <c r="M46" s="330">
        <f>COUNTIF('12.空手道'!B20,"&lt;&gt;")+COUNTIF('12.空手道'!B32,"&lt;&gt;")</f>
        <v>0</v>
      </c>
      <c r="N46" s="331"/>
      <c r="O46" s="332"/>
      <c r="P46" s="386">
        <f>COUNTIF('12.空手道'!B21:B25,"&lt;&gt;")+COUNTIF('12.空手道'!B33:B37,"&lt;&gt;")</f>
        <v>0</v>
      </c>
      <c r="Q46" s="386"/>
      <c r="R46" s="386"/>
      <c r="S46" s="333"/>
      <c r="T46" s="333"/>
      <c r="U46" s="333"/>
      <c r="V46" s="349"/>
      <c r="W46" s="350"/>
      <c r="X46" s="351"/>
      <c r="Y46" s="358"/>
      <c r="Z46" s="359"/>
      <c r="AA46" s="360"/>
    </row>
    <row r="47" spans="1:27" ht="15.75" customHeight="1" x14ac:dyDescent="0.15">
      <c r="A47" s="318"/>
      <c r="B47" s="319"/>
      <c r="C47" s="319"/>
      <c r="D47" s="319"/>
      <c r="E47" s="319"/>
      <c r="F47" s="319"/>
      <c r="G47" s="320"/>
      <c r="H47" s="314" t="s">
        <v>198</v>
      </c>
      <c r="I47" s="314"/>
      <c r="J47" s="314"/>
      <c r="K47" s="314"/>
      <c r="L47" s="314"/>
      <c r="M47" s="330">
        <f>COUNTIF('12.空手道'!B66,"&lt;&gt;")+COUNTIF('12.空手道'!B78,"&lt;&gt;")</f>
        <v>0</v>
      </c>
      <c r="N47" s="331"/>
      <c r="O47" s="332"/>
      <c r="P47" s="386">
        <f>COUNTIF('12.空手道'!B67:B71,"&lt;&gt;")+COUNTIF('12.空手道'!B79:B83,"&lt;&gt;")</f>
        <v>0</v>
      </c>
      <c r="Q47" s="386"/>
      <c r="R47" s="386"/>
      <c r="S47" s="301"/>
      <c r="T47" s="301"/>
      <c r="U47" s="301"/>
      <c r="V47" s="349"/>
      <c r="W47" s="350"/>
      <c r="X47" s="351"/>
      <c r="Y47" s="358"/>
      <c r="Z47" s="359"/>
      <c r="AA47" s="360"/>
    </row>
    <row r="48" spans="1:27" ht="15.75" customHeight="1" x14ac:dyDescent="0.15">
      <c r="A48" s="318"/>
      <c r="B48" s="319"/>
      <c r="C48" s="319"/>
      <c r="D48" s="319"/>
      <c r="E48" s="319"/>
      <c r="F48" s="319"/>
      <c r="G48" s="320"/>
      <c r="H48" s="314" t="s">
        <v>199</v>
      </c>
      <c r="I48" s="314"/>
      <c r="J48" s="314"/>
      <c r="K48" s="314"/>
      <c r="L48" s="314"/>
      <c r="M48" s="330">
        <f>COUNTIF('12.空手道'!B44,"&lt;&gt;")+COUNTIF('12.空手道'!B55,"&lt;&gt;")</f>
        <v>0</v>
      </c>
      <c r="N48" s="331"/>
      <c r="O48" s="332"/>
      <c r="P48" s="386">
        <f>COUNTIF('12.空手道'!B45:B49,"&lt;&gt;")+COUNTIF('12.空手道'!B56:B60,"&lt;&gt;")</f>
        <v>0</v>
      </c>
      <c r="Q48" s="386"/>
      <c r="R48" s="386"/>
      <c r="S48" s="301"/>
      <c r="T48" s="301"/>
      <c r="U48" s="301"/>
      <c r="V48" s="349"/>
      <c r="W48" s="350"/>
      <c r="X48" s="351"/>
      <c r="Y48" s="358"/>
      <c r="Z48" s="359"/>
      <c r="AA48" s="360"/>
    </row>
    <row r="49" spans="1:27" ht="15.75" customHeight="1" x14ac:dyDescent="0.15">
      <c r="A49" s="321"/>
      <c r="B49" s="322"/>
      <c r="C49" s="322"/>
      <c r="D49" s="322"/>
      <c r="E49" s="322"/>
      <c r="F49" s="322"/>
      <c r="G49" s="323"/>
      <c r="H49" s="314" t="s">
        <v>200</v>
      </c>
      <c r="I49" s="314"/>
      <c r="J49" s="314"/>
      <c r="K49" s="314"/>
      <c r="L49" s="314"/>
      <c r="M49" s="330">
        <f>COUNTIF('12.空手道'!B90,"&lt;&gt;")+COUNTIF('12.空手道'!B101,"&lt;&gt;")</f>
        <v>0</v>
      </c>
      <c r="N49" s="331"/>
      <c r="O49" s="332"/>
      <c r="P49" s="386">
        <f>COUNTIF('12.空手道'!B91:B95,"&lt;&gt;")+COUNTIF('12.空手道'!B102:B106,"&lt;&gt;")</f>
        <v>0</v>
      </c>
      <c r="Q49" s="386"/>
      <c r="R49" s="386"/>
      <c r="S49" s="301"/>
      <c r="T49" s="301"/>
      <c r="U49" s="301"/>
      <c r="V49" s="352"/>
      <c r="W49" s="353"/>
      <c r="X49" s="354"/>
      <c r="Y49" s="361"/>
      <c r="Z49" s="362"/>
      <c r="AA49" s="363"/>
    </row>
    <row r="50" spans="1:27" ht="15.75" customHeight="1" x14ac:dyDescent="0.15">
      <c r="A50" s="399" t="s">
        <v>201</v>
      </c>
      <c r="B50" s="400"/>
      <c r="C50" s="400"/>
      <c r="D50" s="400"/>
      <c r="E50" s="400"/>
      <c r="F50" s="400"/>
      <c r="G50" s="401"/>
      <c r="H50" s="314" t="s">
        <v>9</v>
      </c>
      <c r="I50" s="314"/>
      <c r="J50" s="314"/>
      <c r="K50" s="314"/>
      <c r="L50" s="314"/>
      <c r="M50" s="298">
        <f>COUNTIF('13.テニス'!C9,"&lt;&gt;")</f>
        <v>0</v>
      </c>
      <c r="N50" s="299"/>
      <c r="O50" s="300"/>
      <c r="P50" s="298">
        <f>COUNTIF('13.テニス'!C10:C17,"&lt;&gt;")</f>
        <v>0</v>
      </c>
      <c r="Q50" s="299"/>
      <c r="R50" s="300"/>
      <c r="S50" s="301"/>
      <c r="T50" s="301"/>
      <c r="U50" s="301"/>
      <c r="V50" s="298" cm="1">
        <f t="array" ref="V50">COUNTA('13.テニス'!C9:C17) - SUMPRODUCT(('13.テニス'!C9:C17&lt;&gt;"")/COUNTIF('13.テニス'!C9:C17,'13.テニス'!C9:C17&amp; ""))</f>
        <v>0</v>
      </c>
      <c r="W50" s="299"/>
      <c r="X50" s="300"/>
      <c r="Y50" s="284">
        <f t="shared" si="1"/>
        <v>0</v>
      </c>
      <c r="Z50" s="284"/>
      <c r="AA50" s="285"/>
    </row>
    <row r="51" spans="1:27" ht="17.25" customHeight="1" x14ac:dyDescent="0.15">
      <c r="A51" s="392" t="s">
        <v>202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4"/>
      <c r="M51" s="395">
        <f>SUM(M6:O50)</f>
        <v>0</v>
      </c>
      <c r="N51" s="396"/>
      <c r="O51" s="397"/>
      <c r="P51" s="395">
        <f>SUM(P6:R50)</f>
        <v>0</v>
      </c>
      <c r="Q51" s="396"/>
      <c r="R51" s="397"/>
      <c r="S51" s="395">
        <f>SUM(S6:U50)</f>
        <v>0</v>
      </c>
      <c r="T51" s="396"/>
      <c r="U51" s="397"/>
      <c r="V51" s="395">
        <f>SUM(V6:X50)</f>
        <v>0</v>
      </c>
      <c r="W51" s="396"/>
      <c r="X51" s="397"/>
      <c r="Y51" s="395">
        <f>SUM(Y6:AA50)</f>
        <v>0</v>
      </c>
      <c r="Z51" s="396"/>
      <c r="AA51" s="398"/>
    </row>
    <row r="52" spans="1:27" ht="15.75" customHeight="1" x14ac:dyDescent="0.15">
      <c r="A52" s="402" t="s">
        <v>203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300"/>
      <c r="M52" s="403"/>
      <c r="N52" s="404"/>
      <c r="O52" s="405"/>
      <c r="P52" s="403"/>
      <c r="Q52" s="404"/>
      <c r="R52" s="405"/>
      <c r="S52" s="403"/>
      <c r="T52" s="404"/>
      <c r="U52" s="405"/>
      <c r="V52" s="406"/>
      <c r="W52" s="407"/>
      <c r="X52" s="408"/>
      <c r="Y52" s="409">
        <f>COUNTIF(①役員名簿!$D$10:$D$26,"〇")</f>
        <v>0</v>
      </c>
      <c r="Z52" s="410"/>
      <c r="AA52" s="411"/>
    </row>
    <row r="53" spans="1:27" ht="18.75" customHeight="1" thickBot="1" x14ac:dyDescent="0.2">
      <c r="A53" s="286" t="s">
        <v>204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8"/>
      <c r="Y53" s="390">
        <f>SUM(Y51:AA52)</f>
        <v>0</v>
      </c>
      <c r="Z53" s="390"/>
      <c r="AA53" s="391"/>
    </row>
    <row r="54" spans="1:27" ht="24" customHeight="1" x14ac:dyDescent="0.15">
      <c r="A54" s="389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</row>
    <row r="55" spans="1:27" ht="21.75" customHeight="1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21.75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21.75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21.75" customHeight="1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 spans="1:27" ht="21.75" customHeight="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 spans="1:27" ht="21.75" customHeight="1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 spans="1:27" ht="21.75" customHeight="1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 spans="1:27" ht="21.75" customHeight="1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 spans="1:27" ht="21.75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 spans="1:27" ht="21.75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 spans="1:27" ht="21.75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21.75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21.75" customHeight="1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 spans="1:27" ht="21.75" customHeight="1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 spans="1:27" ht="21.75" customHeight="1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 spans="1:27" ht="21.75" customHeight="1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 spans="1:27" ht="21.75" customHeight="1" x14ac:dyDescent="0.1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21.75" customHeight="1" x14ac:dyDescent="0.1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21.75" customHeight="1" x14ac:dyDescent="0.1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21.75" customHeight="1" x14ac:dyDescent="0.1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 spans="1:27" ht="21.75" customHeight="1" x14ac:dyDescent="0.1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 spans="1:27" ht="21.75" customHeight="1" x14ac:dyDescent="0.1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spans="1:27" ht="21.75" customHeight="1" x14ac:dyDescent="0.1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spans="1:27" ht="21.75" customHeight="1" x14ac:dyDescent="0.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spans="1:27" ht="21.75" customHeight="1" x14ac:dyDescent="0.1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spans="1:27" ht="21.75" customHeight="1" x14ac:dyDescent="0.1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spans="1:27" ht="21.75" customHeight="1" x14ac:dyDescent="0.1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spans="1:27" ht="21.75" customHeight="1" x14ac:dyDescent="0.1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spans="1:27" ht="21.75" customHeight="1" x14ac:dyDescent="0.1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spans="1:27" ht="21.75" customHeight="1" x14ac:dyDescent="0.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21.75" customHeight="1" x14ac:dyDescent="0.1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21.75" customHeight="1" x14ac:dyDescent="0.1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spans="1:27" ht="21.75" customHeight="1" x14ac:dyDescent="0.1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spans="1:27" ht="21.75" customHeight="1" x14ac:dyDescent="0.1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21.75" customHeight="1" x14ac:dyDescent="0.1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27" ht="21.75" customHeight="1" x14ac:dyDescent="0.1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ht="21.75" customHeight="1" x14ac:dyDescent="0.1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ht="21.75" customHeight="1" x14ac:dyDescent="0.1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ht="21.75" customHeight="1" x14ac:dyDescent="0.1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spans="1:27" ht="21.75" customHeight="1" x14ac:dyDescent="0.1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spans="1:27" ht="21.75" customHeight="1" x14ac:dyDescent="0.1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spans="1:27" ht="21.75" customHeight="1" x14ac:dyDescent="0.1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spans="1:27" ht="21.75" customHeight="1" x14ac:dyDescent="0.1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spans="1:27" ht="21.75" customHeight="1" x14ac:dyDescent="0.1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spans="1:27" ht="21.75" customHeight="1" x14ac:dyDescent="0.1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spans="1:27" ht="21.75" customHeight="1" x14ac:dyDescent="0.1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spans="1:27" ht="21.75" customHeight="1" x14ac:dyDescent="0.1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spans="1:27" ht="21.75" customHeight="1" x14ac:dyDescent="0.1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spans="1:27" ht="21.75" customHeight="1" x14ac:dyDescent="0.1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21.75" customHeight="1" x14ac:dyDescent="0.1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spans="1:27" ht="21.75" customHeight="1" x14ac:dyDescent="0.1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spans="1:27" ht="21.75" customHeight="1" x14ac:dyDescent="0.1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spans="1:27" ht="21.75" customHeight="1" x14ac:dyDescent="0.1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spans="1:27" ht="21.75" customHeight="1" x14ac:dyDescent="0.1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spans="1:27" ht="21.75" customHeight="1" x14ac:dyDescent="0.1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spans="1:27" ht="21.75" customHeight="1" x14ac:dyDescent="0.1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spans="1:27" ht="21.75" customHeight="1" x14ac:dyDescent="0.1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spans="1:27" ht="21.75" customHeight="1" x14ac:dyDescent="0.1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27" ht="21.75" customHeight="1" x14ac:dyDescent="0.1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spans="1:27" ht="21.75" customHeight="1" x14ac:dyDescent="0.1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spans="1:27" ht="21.75" customHeight="1" x14ac:dyDescent="0.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spans="1:27" ht="21.75" customHeight="1" x14ac:dyDescent="0.1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spans="1:27" ht="21.75" customHeight="1" x14ac:dyDescent="0.1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spans="1:27" ht="21.75" customHeight="1" x14ac:dyDescent="0.1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spans="1:27" ht="21.75" customHeight="1" x14ac:dyDescent="0.1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spans="1:27" ht="21.75" customHeight="1" x14ac:dyDescent="0.1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spans="1:27" ht="21.75" customHeight="1" x14ac:dyDescent="0.1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spans="1:27" ht="21.75" customHeight="1" x14ac:dyDescent="0.1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spans="1:27" ht="21.75" customHeight="1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spans="1:27" ht="21.75" customHeight="1" x14ac:dyDescent="0.1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spans="1:27" ht="21.75" customHeight="1" x14ac:dyDescent="0.1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spans="1:27" ht="21.75" customHeight="1" x14ac:dyDescent="0.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spans="1:27" ht="21.75" customHeight="1" x14ac:dyDescent="0.1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spans="1:27" ht="21.75" customHeight="1" x14ac:dyDescent="0.1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spans="1:27" ht="21.75" customHeight="1" x14ac:dyDescent="0.1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spans="1:27" ht="21.75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spans="1:27" ht="21.75" customHeight="1" x14ac:dyDescent="0.1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spans="1:27" ht="21.75" customHeight="1" x14ac:dyDescent="0.1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spans="1:27" ht="21.75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spans="1:27" ht="21.75" customHeight="1" x14ac:dyDescent="0.1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spans="1:27" ht="21.75" customHeight="1" x14ac:dyDescent="0.1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27" ht="21.75" customHeight="1" x14ac:dyDescent="0.1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spans="1:27" ht="21.75" customHeight="1" x14ac:dyDescent="0.1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spans="1:27" ht="21.75" customHeight="1" x14ac:dyDescent="0.1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spans="1:27" ht="21.75" customHeight="1" x14ac:dyDescent="0.1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spans="1:27" ht="21.75" customHeight="1" x14ac:dyDescent="0.1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spans="1:27" ht="21.75" customHeight="1" x14ac:dyDescent="0.1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spans="1:27" ht="21.75" customHeight="1" x14ac:dyDescent="0.1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spans="1:27" ht="21.75" customHeight="1" x14ac:dyDescent="0.1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spans="1:27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</sheetData>
  <sheetProtection algorithmName="SHA-512" hashValue="+qGTTTWv1OIpA06kQIbDbb9mFYtatY7p90PlMB7kUYsLbZVC/lqTQZXp1FEA4CaT4OKsmQ9CsxT7jkv7m622HQ==" saltValue="TzGZiJdhafCjCnat2qFjtQ==" spinCount="100000" sheet="1" selectLockedCells="1"/>
  <mergeCells count="271">
    <mergeCell ref="S48:U48"/>
    <mergeCell ref="V50:X50"/>
    <mergeCell ref="V51:X51"/>
    <mergeCell ref="V52:X52"/>
    <mergeCell ref="Y52:AA52"/>
    <mergeCell ref="S47:U47"/>
    <mergeCell ref="H48:L48"/>
    <mergeCell ref="M48:O48"/>
    <mergeCell ref="P48:R48"/>
    <mergeCell ref="H49:L49"/>
    <mergeCell ref="M49:O49"/>
    <mergeCell ref="P49:R49"/>
    <mergeCell ref="S49:U49"/>
    <mergeCell ref="A54:AA54"/>
    <mergeCell ref="Y53:AA53"/>
    <mergeCell ref="Y50:AA50"/>
    <mergeCell ref="A51:L51"/>
    <mergeCell ref="M51:O51"/>
    <mergeCell ref="P51:R51"/>
    <mergeCell ref="S51:U51"/>
    <mergeCell ref="Y51:AA51"/>
    <mergeCell ref="A50:G50"/>
    <mergeCell ref="H50:L50"/>
    <mergeCell ref="M50:O50"/>
    <mergeCell ref="P50:R50"/>
    <mergeCell ref="S50:U50"/>
    <mergeCell ref="A52:L52"/>
    <mergeCell ref="M52:O52"/>
    <mergeCell ref="P52:R52"/>
    <mergeCell ref="S52:U52"/>
    <mergeCell ref="Y38:AA38"/>
    <mergeCell ref="Y44:AA44"/>
    <mergeCell ref="H46:L46"/>
    <mergeCell ref="M46:O46"/>
    <mergeCell ref="P46:R46"/>
    <mergeCell ref="S46:U46"/>
    <mergeCell ref="H47:L47"/>
    <mergeCell ref="M47:O47"/>
    <mergeCell ref="P47:R47"/>
    <mergeCell ref="H40:L40"/>
    <mergeCell ref="M40:O40"/>
    <mergeCell ref="P40:R40"/>
    <mergeCell ref="S40:U40"/>
    <mergeCell ref="Y40:AA40"/>
    <mergeCell ref="H41:L41"/>
    <mergeCell ref="M41:O41"/>
    <mergeCell ref="P41:R41"/>
    <mergeCell ref="S41:U41"/>
    <mergeCell ref="P39:R39"/>
    <mergeCell ref="S39:U39"/>
    <mergeCell ref="Y39:AA39"/>
    <mergeCell ref="S45:U45"/>
    <mergeCell ref="V45:X49"/>
    <mergeCell ref="Y45:AA49"/>
    <mergeCell ref="Y35:AA35"/>
    <mergeCell ref="H36:L36"/>
    <mergeCell ref="M36:O36"/>
    <mergeCell ref="P36:R36"/>
    <mergeCell ref="S36:U36"/>
    <mergeCell ref="Y36:AA36"/>
    <mergeCell ref="A34:G37"/>
    <mergeCell ref="H34:L34"/>
    <mergeCell ref="M34:O34"/>
    <mergeCell ref="P34:R34"/>
    <mergeCell ref="S34:U34"/>
    <mergeCell ref="Y34:AA34"/>
    <mergeCell ref="H35:L35"/>
    <mergeCell ref="M35:O35"/>
    <mergeCell ref="P35:R35"/>
    <mergeCell ref="S35:U35"/>
    <mergeCell ref="S37:U37"/>
    <mergeCell ref="Y37:AA37"/>
    <mergeCell ref="H37:L37"/>
    <mergeCell ref="M37:O37"/>
    <mergeCell ref="Y33:AA33"/>
    <mergeCell ref="H31:L31"/>
    <mergeCell ref="M31:O31"/>
    <mergeCell ref="P31:R31"/>
    <mergeCell ref="S31:U31"/>
    <mergeCell ref="V32:X32"/>
    <mergeCell ref="V33:X33"/>
    <mergeCell ref="P32:R32"/>
    <mergeCell ref="S32:U32"/>
    <mergeCell ref="A23:G25"/>
    <mergeCell ref="H23:L23"/>
    <mergeCell ref="M23:O23"/>
    <mergeCell ref="H25:L25"/>
    <mergeCell ref="M25:O25"/>
    <mergeCell ref="M39:O39"/>
    <mergeCell ref="H33:L33"/>
    <mergeCell ref="M33:O33"/>
    <mergeCell ref="P33:R33"/>
    <mergeCell ref="P37:R37"/>
    <mergeCell ref="A38:G40"/>
    <mergeCell ref="H38:L38"/>
    <mergeCell ref="M38:O38"/>
    <mergeCell ref="P38:R38"/>
    <mergeCell ref="H39:L39"/>
    <mergeCell ref="H30:L30"/>
    <mergeCell ref="M30:O30"/>
    <mergeCell ref="P30:R30"/>
    <mergeCell ref="A21:G22"/>
    <mergeCell ref="H21:L21"/>
    <mergeCell ref="M21:O21"/>
    <mergeCell ref="P21:R21"/>
    <mergeCell ref="S21:U21"/>
    <mergeCell ref="Y21:AA21"/>
    <mergeCell ref="H22:L22"/>
    <mergeCell ref="M22:O22"/>
    <mergeCell ref="P22:R22"/>
    <mergeCell ref="S22:U22"/>
    <mergeCell ref="Y22:AA22"/>
    <mergeCell ref="Y5:AA5"/>
    <mergeCell ref="H6:L6"/>
    <mergeCell ref="P6:R6"/>
    <mergeCell ref="A6:G11"/>
    <mergeCell ref="Y1:AA1"/>
    <mergeCell ref="H10:L10"/>
    <mergeCell ref="P10:R10"/>
    <mergeCell ref="H8:L8"/>
    <mergeCell ref="P8:R8"/>
    <mergeCell ref="H9:L9"/>
    <mergeCell ref="P9:R9"/>
    <mergeCell ref="H7:L7"/>
    <mergeCell ref="P7:R7"/>
    <mergeCell ref="H11:L11"/>
    <mergeCell ref="P11:R11"/>
    <mergeCell ref="V5:X5"/>
    <mergeCell ref="Y6:AA11"/>
    <mergeCell ref="V6:X11"/>
    <mergeCell ref="B4:E4"/>
    <mergeCell ref="A5:G5"/>
    <mergeCell ref="H5:L5"/>
    <mergeCell ref="M5:O5"/>
    <mergeCell ref="P5:R5"/>
    <mergeCell ref="S5:U5"/>
    <mergeCell ref="A12:G15"/>
    <mergeCell ref="H12:L12"/>
    <mergeCell ref="M12:O12"/>
    <mergeCell ref="P12:R12"/>
    <mergeCell ref="S12:U12"/>
    <mergeCell ref="H15:L15"/>
    <mergeCell ref="M15:O15"/>
    <mergeCell ref="A16:G20"/>
    <mergeCell ref="H16:L16"/>
    <mergeCell ref="M16:O16"/>
    <mergeCell ref="P16:R16"/>
    <mergeCell ref="S16:U16"/>
    <mergeCell ref="H17:L17"/>
    <mergeCell ref="M17:O17"/>
    <mergeCell ref="P17:R17"/>
    <mergeCell ref="H13:L13"/>
    <mergeCell ref="M13:O13"/>
    <mergeCell ref="P13:R13"/>
    <mergeCell ref="S13:U13"/>
    <mergeCell ref="S17:U17"/>
    <mergeCell ref="H19:L19"/>
    <mergeCell ref="M19:O19"/>
    <mergeCell ref="P19:R19"/>
    <mergeCell ref="S19:U19"/>
    <mergeCell ref="H14:L14"/>
    <mergeCell ref="M14:O14"/>
    <mergeCell ref="P14:R14"/>
    <mergeCell ref="S14:U14"/>
    <mergeCell ref="P27:R27"/>
    <mergeCell ref="S27:U27"/>
    <mergeCell ref="M29:O29"/>
    <mergeCell ref="P29:R29"/>
    <mergeCell ref="P15:R15"/>
    <mergeCell ref="S15:U15"/>
    <mergeCell ref="P23:R23"/>
    <mergeCell ref="S23:U23"/>
    <mergeCell ref="H24:L24"/>
    <mergeCell ref="M24:O24"/>
    <mergeCell ref="P24:R24"/>
    <mergeCell ref="S24:U24"/>
    <mergeCell ref="V16:X16"/>
    <mergeCell ref="V17:X17"/>
    <mergeCell ref="H26:L26"/>
    <mergeCell ref="S30:U30"/>
    <mergeCell ref="H28:L28"/>
    <mergeCell ref="H27:L27"/>
    <mergeCell ref="M27:O27"/>
    <mergeCell ref="Y17:AA17"/>
    <mergeCell ref="H18:L18"/>
    <mergeCell ref="M18:O18"/>
    <mergeCell ref="P18:R18"/>
    <mergeCell ref="S18:U18"/>
    <mergeCell ref="Y18:AA18"/>
    <mergeCell ref="Y19:AA19"/>
    <mergeCell ref="H20:L20"/>
    <mergeCell ref="M20:O20"/>
    <mergeCell ref="P20:R20"/>
    <mergeCell ref="S20:U20"/>
    <mergeCell ref="Y20:AA20"/>
    <mergeCell ref="V18:X18"/>
    <mergeCell ref="V19:X19"/>
    <mergeCell ref="V20:X20"/>
    <mergeCell ref="Y24:AA24"/>
    <mergeCell ref="Y16:AA16"/>
    <mergeCell ref="Y12:AA12"/>
    <mergeCell ref="Y13:AA13"/>
    <mergeCell ref="A41:G43"/>
    <mergeCell ref="H42:L42"/>
    <mergeCell ref="M42:O42"/>
    <mergeCell ref="P42:R42"/>
    <mergeCell ref="S42:U42"/>
    <mergeCell ref="V44:X44"/>
    <mergeCell ref="V41:X43"/>
    <mergeCell ref="Y41:AA43"/>
    <mergeCell ref="V12:X12"/>
    <mergeCell ref="H43:L43"/>
    <mergeCell ref="M43:O43"/>
    <mergeCell ref="P43:R43"/>
    <mergeCell ref="S43:U43"/>
    <mergeCell ref="A32:G33"/>
    <mergeCell ref="H32:L32"/>
    <mergeCell ref="M32:O32"/>
    <mergeCell ref="V27:X27"/>
    <mergeCell ref="V28:X28"/>
    <mergeCell ref="V13:X13"/>
    <mergeCell ref="V14:X14"/>
    <mergeCell ref="V15:X15"/>
    <mergeCell ref="Y25:AA25"/>
    <mergeCell ref="Y27:AA27"/>
    <mergeCell ref="Y28:AA28"/>
    <mergeCell ref="Y26:AA26"/>
    <mergeCell ref="Y32:AA32"/>
    <mergeCell ref="V26:X26"/>
    <mergeCell ref="V21:X21"/>
    <mergeCell ref="V29:X31"/>
    <mergeCell ref="Y29:AA31"/>
    <mergeCell ref="Y23:AA23"/>
    <mergeCell ref="P44:R44"/>
    <mergeCell ref="S44:U44"/>
    <mergeCell ref="V34:X34"/>
    <mergeCell ref="V35:X35"/>
    <mergeCell ref="V36:X36"/>
    <mergeCell ref="V37:X37"/>
    <mergeCell ref="V38:X38"/>
    <mergeCell ref="V39:X39"/>
    <mergeCell ref="V22:X22"/>
    <mergeCell ref="V23:X23"/>
    <mergeCell ref="V24:X24"/>
    <mergeCell ref="V25:X25"/>
    <mergeCell ref="S33:U33"/>
    <mergeCell ref="S38:U38"/>
    <mergeCell ref="Y15:AA15"/>
    <mergeCell ref="Y14:AA14"/>
    <mergeCell ref="A53:X53"/>
    <mergeCell ref="S6:U11"/>
    <mergeCell ref="V40:X40"/>
    <mergeCell ref="S29:U29"/>
    <mergeCell ref="A26:G31"/>
    <mergeCell ref="M26:O26"/>
    <mergeCell ref="P25:R25"/>
    <mergeCell ref="S25:U25"/>
    <mergeCell ref="M6:O11"/>
    <mergeCell ref="M28:O28"/>
    <mergeCell ref="P28:R28"/>
    <mergeCell ref="S28:U28"/>
    <mergeCell ref="H29:L29"/>
    <mergeCell ref="P26:R26"/>
    <mergeCell ref="S26:U26"/>
    <mergeCell ref="A45:G49"/>
    <mergeCell ref="H45:L45"/>
    <mergeCell ref="M45:O45"/>
    <mergeCell ref="P45:R45"/>
    <mergeCell ref="A44:G44"/>
    <mergeCell ref="H44:L44"/>
    <mergeCell ref="M44:O44"/>
  </mergeCells>
  <phoneticPr fontId="4"/>
  <pageMargins left="0.70866141732283472" right="0.70866141732283472" top="0.74803149606299213" bottom="0.55118110236220474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X569"/>
  <sheetViews>
    <sheetView view="pageBreakPreview" zoomScale="85" zoomScaleNormal="100" zoomScaleSheetLayoutView="85" workbookViewId="0">
      <selection activeCell="H6" sqref="H6:V7"/>
    </sheetView>
  </sheetViews>
  <sheetFormatPr defaultColWidth="8.875" defaultRowHeight="13.5" x14ac:dyDescent="0.15"/>
  <cols>
    <col min="1" max="7" width="3.625" style="55" customWidth="1"/>
    <col min="8" max="12" width="4.125" style="55" customWidth="1"/>
    <col min="13" max="17" width="3.625" style="55" customWidth="1"/>
    <col min="18" max="18" width="3.375" style="55" customWidth="1"/>
    <col min="19" max="21" width="4.25" style="55" customWidth="1"/>
    <col min="22" max="22" width="6.875" style="55" customWidth="1"/>
    <col min="23" max="23" width="5.375" style="55" customWidth="1"/>
    <col min="24" max="24" width="5.125" style="55" customWidth="1"/>
    <col min="25" max="124" width="3.625" style="55" customWidth="1"/>
    <col min="125" max="16384" width="8.875" style="55"/>
  </cols>
  <sheetData>
    <row r="1" spans="1:24" ht="35.25" customHeight="1" x14ac:dyDescent="0.15">
      <c r="A1" s="57" t="str">
        <f>"第"&amp;Facesheet!$B$2&amp;"回福岡県民スポーツ大会"</f>
        <v>第68回福岡県民スポーツ大会</v>
      </c>
    </row>
    <row r="2" spans="1:24" ht="36.75" customHeight="1" x14ac:dyDescent="0.15">
      <c r="A2" s="283" t="s">
        <v>205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82"/>
      <c r="X2" s="65"/>
    </row>
    <row r="3" spans="1:24" ht="12" customHeight="1" x14ac:dyDescent="0.15"/>
    <row r="4" spans="1:24" ht="21.75" customHeight="1" x14ac:dyDescent="0.15">
      <c r="H4" s="109"/>
      <c r="I4" s="109"/>
      <c r="L4" s="453" t="s">
        <v>206</v>
      </c>
      <c r="M4" s="453"/>
      <c r="N4" s="453"/>
      <c r="O4" s="453" t="s">
        <v>207</v>
      </c>
      <c r="P4" s="453"/>
      <c r="Q4" s="453"/>
      <c r="R4" s="66"/>
      <c r="S4" s="110" t="s">
        <v>208</v>
      </c>
      <c r="T4" s="66"/>
      <c r="U4" s="110" t="s">
        <v>209</v>
      </c>
      <c r="V4" s="109"/>
    </row>
    <row r="5" spans="1:24" ht="21.75" customHeight="1" x14ac:dyDescent="0.15">
      <c r="A5" s="440" t="s">
        <v>210</v>
      </c>
      <c r="B5" s="440"/>
      <c r="C5" s="440"/>
      <c r="D5" s="440"/>
      <c r="E5" s="440"/>
      <c r="F5" s="440"/>
      <c r="G5" s="56"/>
      <c r="H5" s="440" t="s">
        <v>211</v>
      </c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84"/>
    </row>
    <row r="6" spans="1:24" ht="15.95" customHeight="1" x14ac:dyDescent="0.15">
      <c r="A6" s="446">
        <f>①役員名簿!B7</f>
        <v>0</v>
      </c>
      <c r="B6" s="446"/>
      <c r="C6" s="446"/>
      <c r="D6" s="446"/>
      <c r="E6" s="446"/>
      <c r="F6" s="446"/>
      <c r="H6" s="447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9"/>
      <c r="W6" s="67"/>
    </row>
    <row r="7" spans="1:24" ht="15.95" customHeight="1" x14ac:dyDescent="0.15">
      <c r="A7" s="446"/>
      <c r="B7" s="446"/>
      <c r="C7" s="446"/>
      <c r="D7" s="446"/>
      <c r="E7" s="446"/>
      <c r="F7" s="446"/>
      <c r="H7" s="450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2"/>
      <c r="W7" s="67"/>
    </row>
    <row r="9" spans="1:24" ht="25.5" customHeight="1" x14ac:dyDescent="0.15">
      <c r="A9" s="437" t="s">
        <v>212</v>
      </c>
      <c r="B9" s="438"/>
      <c r="C9" s="438"/>
      <c r="D9" s="438"/>
      <c r="E9" s="438"/>
      <c r="F9" s="438"/>
      <c r="G9" s="438"/>
      <c r="H9" s="437" t="s">
        <v>213</v>
      </c>
      <c r="I9" s="438"/>
      <c r="J9" s="438"/>
      <c r="K9" s="438"/>
      <c r="L9" s="438"/>
      <c r="M9" s="438"/>
      <c r="N9" s="438"/>
      <c r="O9" s="438"/>
      <c r="P9" s="438"/>
      <c r="Q9" s="439"/>
      <c r="R9" s="440" t="s">
        <v>214</v>
      </c>
      <c r="S9" s="440"/>
      <c r="T9" s="440"/>
      <c r="U9" s="440"/>
      <c r="V9" s="440"/>
      <c r="W9" s="84"/>
    </row>
    <row r="10" spans="1:24" ht="25.5" customHeight="1" x14ac:dyDescent="0.15">
      <c r="A10" s="441" t="s">
        <v>215</v>
      </c>
      <c r="B10" s="442"/>
      <c r="C10" s="442"/>
      <c r="D10" s="442"/>
      <c r="E10" s="442"/>
      <c r="F10" s="442"/>
      <c r="G10" s="442"/>
      <c r="H10" s="443">
        <f>COUNTIF(①役員名簿!D10:D26,"〇")</f>
        <v>0</v>
      </c>
      <c r="I10" s="444"/>
      <c r="J10" s="444"/>
      <c r="K10" s="444"/>
      <c r="L10" s="444"/>
      <c r="M10" s="444" t="s">
        <v>216</v>
      </c>
      <c r="N10" s="444"/>
      <c r="O10" s="444"/>
      <c r="P10" s="444"/>
      <c r="Q10" s="445"/>
      <c r="R10" s="415">
        <f>H10*500</f>
        <v>0</v>
      </c>
      <c r="S10" s="416"/>
      <c r="T10" s="416"/>
      <c r="U10" s="416"/>
      <c r="V10" s="113" t="s">
        <v>217</v>
      </c>
      <c r="W10" s="86"/>
    </row>
    <row r="11" spans="1:24" ht="25.5" customHeight="1" x14ac:dyDescent="0.15">
      <c r="A11" s="427" t="s">
        <v>175</v>
      </c>
      <c r="B11" s="428"/>
      <c r="C11" s="428"/>
      <c r="D11" s="428"/>
      <c r="E11" s="428"/>
      <c r="F11" s="428"/>
      <c r="G11" s="428"/>
      <c r="H11" s="429">
        <f>②参加人員!Y6</f>
        <v>0</v>
      </c>
      <c r="I11" s="430"/>
      <c r="J11" s="430"/>
      <c r="K11" s="430"/>
      <c r="L11" s="430"/>
      <c r="M11" s="430" t="s">
        <v>216</v>
      </c>
      <c r="N11" s="430"/>
      <c r="O11" s="430"/>
      <c r="P11" s="430"/>
      <c r="Q11" s="431"/>
      <c r="R11" s="415">
        <f t="shared" ref="R11:R23" si="0">H11*500</f>
        <v>0</v>
      </c>
      <c r="S11" s="416"/>
      <c r="T11" s="416"/>
      <c r="U11" s="416"/>
      <c r="V11" s="113" t="s">
        <v>217</v>
      </c>
      <c r="W11" s="86"/>
    </row>
    <row r="12" spans="1:24" ht="25.5" customHeight="1" x14ac:dyDescent="0.15">
      <c r="A12" s="427" t="s">
        <v>218</v>
      </c>
      <c r="B12" s="428"/>
      <c r="C12" s="428"/>
      <c r="D12" s="428"/>
      <c r="E12" s="428"/>
      <c r="F12" s="428"/>
      <c r="G12" s="428"/>
      <c r="H12" s="429">
        <f>SUM(②参加人員!Y12:AA15)</f>
        <v>0</v>
      </c>
      <c r="I12" s="430"/>
      <c r="J12" s="430"/>
      <c r="K12" s="430"/>
      <c r="L12" s="430"/>
      <c r="M12" s="430" t="s">
        <v>216</v>
      </c>
      <c r="N12" s="430"/>
      <c r="O12" s="430"/>
      <c r="P12" s="430"/>
      <c r="Q12" s="431"/>
      <c r="R12" s="415">
        <f t="shared" si="0"/>
        <v>0</v>
      </c>
      <c r="S12" s="416"/>
      <c r="T12" s="416"/>
      <c r="U12" s="416"/>
      <c r="V12" s="113" t="s">
        <v>217</v>
      </c>
      <c r="W12" s="86"/>
    </row>
    <row r="13" spans="1:24" ht="25.5" customHeight="1" x14ac:dyDescent="0.15">
      <c r="A13" s="427" t="s">
        <v>219</v>
      </c>
      <c r="B13" s="428"/>
      <c r="C13" s="428"/>
      <c r="D13" s="428"/>
      <c r="E13" s="428"/>
      <c r="F13" s="428"/>
      <c r="G13" s="428"/>
      <c r="H13" s="429">
        <f>SUM(②参加人員!Y16:AA20)</f>
        <v>0</v>
      </c>
      <c r="I13" s="430"/>
      <c r="J13" s="430"/>
      <c r="K13" s="430"/>
      <c r="L13" s="430"/>
      <c r="M13" s="430" t="s">
        <v>216</v>
      </c>
      <c r="N13" s="430"/>
      <c r="O13" s="430"/>
      <c r="P13" s="430"/>
      <c r="Q13" s="431"/>
      <c r="R13" s="415">
        <f t="shared" si="0"/>
        <v>0</v>
      </c>
      <c r="S13" s="416"/>
      <c r="T13" s="416"/>
      <c r="U13" s="416"/>
      <c r="V13" s="113" t="s">
        <v>217</v>
      </c>
      <c r="W13" s="86"/>
    </row>
    <row r="14" spans="1:24" ht="25.5" customHeight="1" x14ac:dyDescent="0.15">
      <c r="A14" s="432" t="s">
        <v>220</v>
      </c>
      <c r="B14" s="433"/>
      <c r="C14" s="433"/>
      <c r="D14" s="433"/>
      <c r="E14" s="433"/>
      <c r="F14" s="433"/>
      <c r="G14" s="433"/>
      <c r="H14" s="434">
        <f>SUM(②参加人員!Y21:AA22)</f>
        <v>0</v>
      </c>
      <c r="I14" s="435"/>
      <c r="J14" s="435"/>
      <c r="K14" s="435"/>
      <c r="L14" s="435"/>
      <c r="M14" s="435" t="s">
        <v>216</v>
      </c>
      <c r="N14" s="435"/>
      <c r="O14" s="435"/>
      <c r="P14" s="435"/>
      <c r="Q14" s="436"/>
      <c r="R14" s="415">
        <f t="shared" si="0"/>
        <v>0</v>
      </c>
      <c r="S14" s="416"/>
      <c r="T14" s="416"/>
      <c r="U14" s="416"/>
      <c r="V14" s="113" t="s">
        <v>217</v>
      </c>
      <c r="W14" s="86"/>
    </row>
    <row r="15" spans="1:24" ht="25.5" customHeight="1" x14ac:dyDescent="0.15">
      <c r="A15" s="420" t="s">
        <v>185</v>
      </c>
      <c r="B15" s="421"/>
      <c r="C15" s="421"/>
      <c r="D15" s="421"/>
      <c r="E15" s="421"/>
      <c r="F15" s="421"/>
      <c r="G15" s="421"/>
      <c r="H15" s="422">
        <f>SUM(②参加人員!Y23:AA25)</f>
        <v>0</v>
      </c>
      <c r="I15" s="423"/>
      <c r="J15" s="423"/>
      <c r="K15" s="423"/>
      <c r="L15" s="423"/>
      <c r="M15" s="423" t="s">
        <v>216</v>
      </c>
      <c r="N15" s="423"/>
      <c r="O15" s="423"/>
      <c r="P15" s="423"/>
      <c r="Q15" s="424"/>
      <c r="R15" s="425">
        <f t="shared" si="0"/>
        <v>0</v>
      </c>
      <c r="S15" s="426"/>
      <c r="T15" s="426"/>
      <c r="U15" s="426"/>
      <c r="V15" s="114" t="s">
        <v>217</v>
      </c>
      <c r="W15" s="86"/>
    </row>
    <row r="16" spans="1:24" ht="25.5" customHeight="1" x14ac:dyDescent="0.15">
      <c r="A16" s="420" t="s">
        <v>187</v>
      </c>
      <c r="B16" s="421"/>
      <c r="C16" s="421"/>
      <c r="D16" s="421"/>
      <c r="E16" s="421"/>
      <c r="F16" s="421"/>
      <c r="G16" s="421"/>
      <c r="H16" s="422">
        <f>SUM(②参加人員!Y26:AA31)</f>
        <v>0</v>
      </c>
      <c r="I16" s="423"/>
      <c r="J16" s="423"/>
      <c r="K16" s="423"/>
      <c r="L16" s="423"/>
      <c r="M16" s="423" t="s">
        <v>216</v>
      </c>
      <c r="N16" s="423"/>
      <c r="O16" s="423"/>
      <c r="P16" s="423"/>
      <c r="Q16" s="424"/>
      <c r="R16" s="415">
        <f t="shared" si="0"/>
        <v>0</v>
      </c>
      <c r="S16" s="416"/>
      <c r="T16" s="416"/>
      <c r="U16" s="416"/>
      <c r="V16" s="113" t="s">
        <v>217</v>
      </c>
      <c r="W16" s="86"/>
    </row>
    <row r="17" spans="1:24" ht="25.5" customHeight="1" x14ac:dyDescent="0.15">
      <c r="A17" s="420" t="s">
        <v>189</v>
      </c>
      <c r="B17" s="421"/>
      <c r="C17" s="421"/>
      <c r="D17" s="421"/>
      <c r="E17" s="421"/>
      <c r="F17" s="421"/>
      <c r="G17" s="421"/>
      <c r="H17" s="422">
        <f>SUM(②参加人員!Y32:AA33)</f>
        <v>0</v>
      </c>
      <c r="I17" s="423"/>
      <c r="J17" s="423"/>
      <c r="K17" s="423"/>
      <c r="L17" s="423"/>
      <c r="M17" s="423" t="s">
        <v>216</v>
      </c>
      <c r="N17" s="423"/>
      <c r="O17" s="423"/>
      <c r="P17" s="423"/>
      <c r="Q17" s="424"/>
      <c r="R17" s="415">
        <f t="shared" si="0"/>
        <v>0</v>
      </c>
      <c r="S17" s="416"/>
      <c r="T17" s="416"/>
      <c r="U17" s="416"/>
      <c r="V17" s="113" t="s">
        <v>217</v>
      </c>
      <c r="W17" s="86"/>
    </row>
    <row r="18" spans="1:24" ht="25.5" customHeight="1" x14ac:dyDescent="0.15">
      <c r="A18" s="420" t="s">
        <v>190</v>
      </c>
      <c r="B18" s="421"/>
      <c r="C18" s="421"/>
      <c r="D18" s="421"/>
      <c r="E18" s="421"/>
      <c r="F18" s="421"/>
      <c r="G18" s="421"/>
      <c r="H18" s="422">
        <f>SUM(②参加人員!Y34:AA37)</f>
        <v>0</v>
      </c>
      <c r="I18" s="423"/>
      <c r="J18" s="423"/>
      <c r="K18" s="423"/>
      <c r="L18" s="423"/>
      <c r="M18" s="423" t="s">
        <v>216</v>
      </c>
      <c r="N18" s="423"/>
      <c r="O18" s="423"/>
      <c r="P18" s="423"/>
      <c r="Q18" s="424"/>
      <c r="R18" s="415">
        <f t="shared" si="0"/>
        <v>0</v>
      </c>
      <c r="S18" s="416"/>
      <c r="T18" s="416"/>
      <c r="U18" s="416"/>
      <c r="V18" s="113" t="s">
        <v>217</v>
      </c>
      <c r="W18" s="86"/>
    </row>
    <row r="19" spans="1:24" ht="25.5" customHeight="1" x14ac:dyDescent="0.15">
      <c r="A19" s="420" t="s">
        <v>191</v>
      </c>
      <c r="B19" s="421"/>
      <c r="C19" s="421"/>
      <c r="D19" s="421"/>
      <c r="E19" s="421"/>
      <c r="F19" s="421"/>
      <c r="G19" s="421"/>
      <c r="H19" s="422">
        <f>SUM(②参加人員!Y38:AA40)</f>
        <v>0</v>
      </c>
      <c r="I19" s="423"/>
      <c r="J19" s="423"/>
      <c r="K19" s="423"/>
      <c r="L19" s="423"/>
      <c r="M19" s="423" t="s">
        <v>216</v>
      </c>
      <c r="N19" s="423"/>
      <c r="O19" s="423"/>
      <c r="P19" s="423"/>
      <c r="Q19" s="424"/>
      <c r="R19" s="415">
        <f t="shared" si="0"/>
        <v>0</v>
      </c>
      <c r="S19" s="416"/>
      <c r="T19" s="416"/>
      <c r="U19" s="416"/>
      <c r="V19" s="113" t="s">
        <v>217</v>
      </c>
      <c r="W19" s="86"/>
    </row>
    <row r="20" spans="1:24" ht="25.5" customHeight="1" x14ac:dyDescent="0.15">
      <c r="A20" s="420" t="s">
        <v>192</v>
      </c>
      <c r="B20" s="421"/>
      <c r="C20" s="421"/>
      <c r="D20" s="421"/>
      <c r="E20" s="421"/>
      <c r="F20" s="421"/>
      <c r="G20" s="421"/>
      <c r="H20" s="422">
        <f>②参加人員!Y41</f>
        <v>0</v>
      </c>
      <c r="I20" s="423"/>
      <c r="J20" s="423"/>
      <c r="K20" s="423"/>
      <c r="L20" s="423"/>
      <c r="M20" s="423" t="s">
        <v>216</v>
      </c>
      <c r="N20" s="423"/>
      <c r="O20" s="423"/>
      <c r="P20" s="423"/>
      <c r="Q20" s="424"/>
      <c r="R20" s="415">
        <f t="shared" si="0"/>
        <v>0</v>
      </c>
      <c r="S20" s="416"/>
      <c r="T20" s="416"/>
      <c r="U20" s="416"/>
      <c r="V20" s="113" t="s">
        <v>217</v>
      </c>
      <c r="W20" s="86"/>
    </row>
    <row r="21" spans="1:24" ht="25.5" customHeight="1" x14ac:dyDescent="0.15">
      <c r="A21" s="420" t="s">
        <v>194</v>
      </c>
      <c r="B21" s="421"/>
      <c r="C21" s="421"/>
      <c r="D21" s="421"/>
      <c r="E21" s="421"/>
      <c r="F21" s="421"/>
      <c r="G21" s="421"/>
      <c r="H21" s="422">
        <f>②参加人員!Y44</f>
        <v>0</v>
      </c>
      <c r="I21" s="423"/>
      <c r="J21" s="423"/>
      <c r="K21" s="423"/>
      <c r="L21" s="423"/>
      <c r="M21" s="423" t="s">
        <v>216</v>
      </c>
      <c r="N21" s="423"/>
      <c r="O21" s="423"/>
      <c r="P21" s="423"/>
      <c r="Q21" s="424"/>
      <c r="R21" s="415">
        <f t="shared" si="0"/>
        <v>0</v>
      </c>
      <c r="S21" s="416"/>
      <c r="T21" s="416"/>
      <c r="U21" s="416"/>
      <c r="V21" s="113" t="s">
        <v>217</v>
      </c>
      <c r="W21" s="86"/>
    </row>
    <row r="22" spans="1:24" ht="25.5" customHeight="1" x14ac:dyDescent="0.15">
      <c r="A22" s="420" t="s">
        <v>195</v>
      </c>
      <c r="B22" s="421"/>
      <c r="C22" s="421"/>
      <c r="D22" s="421"/>
      <c r="E22" s="421"/>
      <c r="F22" s="421"/>
      <c r="G22" s="421"/>
      <c r="H22" s="422">
        <f>②参加人員!Y45</f>
        <v>0</v>
      </c>
      <c r="I22" s="423"/>
      <c r="J22" s="423"/>
      <c r="K22" s="423"/>
      <c r="L22" s="423"/>
      <c r="M22" s="423" t="s">
        <v>216</v>
      </c>
      <c r="N22" s="423"/>
      <c r="O22" s="423"/>
      <c r="P22" s="423"/>
      <c r="Q22" s="424"/>
      <c r="R22" s="415">
        <f t="shared" si="0"/>
        <v>0</v>
      </c>
      <c r="S22" s="416"/>
      <c r="T22" s="416"/>
      <c r="U22" s="416"/>
      <c r="V22" s="113" t="s">
        <v>217</v>
      </c>
      <c r="W22" s="86"/>
    </row>
    <row r="23" spans="1:24" ht="25.5" customHeight="1" x14ac:dyDescent="0.15">
      <c r="A23" s="420" t="s">
        <v>221</v>
      </c>
      <c r="B23" s="421"/>
      <c r="C23" s="421"/>
      <c r="D23" s="421"/>
      <c r="E23" s="421"/>
      <c r="F23" s="421"/>
      <c r="G23" s="421"/>
      <c r="H23" s="422">
        <f>②参加人員!Y50</f>
        <v>0</v>
      </c>
      <c r="I23" s="423"/>
      <c r="J23" s="423"/>
      <c r="K23" s="423"/>
      <c r="L23" s="423"/>
      <c r="M23" s="423" t="s">
        <v>216</v>
      </c>
      <c r="N23" s="423"/>
      <c r="O23" s="423"/>
      <c r="P23" s="423"/>
      <c r="Q23" s="424"/>
      <c r="R23" s="415">
        <f t="shared" si="0"/>
        <v>0</v>
      </c>
      <c r="S23" s="416"/>
      <c r="T23" s="416"/>
      <c r="U23" s="416"/>
      <c r="V23" s="113" t="s">
        <v>217</v>
      </c>
      <c r="W23" s="86"/>
    </row>
    <row r="24" spans="1:24" ht="25.5" customHeight="1" x14ac:dyDescent="0.15">
      <c r="A24" s="412" t="s">
        <v>222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4"/>
      <c r="R24" s="415">
        <f>SUM(R10:U23)</f>
        <v>0</v>
      </c>
      <c r="S24" s="416"/>
      <c r="T24" s="416"/>
      <c r="U24" s="416"/>
      <c r="V24" s="113" t="s">
        <v>217</v>
      </c>
      <c r="W24" s="86"/>
    </row>
    <row r="25" spans="1:24" ht="18" customHeight="1" x14ac:dyDescent="0.15"/>
    <row r="26" spans="1:24" s="63" customFormat="1" ht="23.25" customHeight="1" x14ac:dyDescent="0.15">
      <c r="A26" s="418" t="s">
        <v>223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87"/>
    </row>
    <row r="27" spans="1:24" s="63" customFormat="1" ht="23.25" customHeight="1" x14ac:dyDescent="0.15">
      <c r="A27" s="418" t="s">
        <v>224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87"/>
    </row>
    <row r="28" spans="1:24" s="63" customFormat="1" ht="23.25" customHeight="1" x14ac:dyDescent="0.15">
      <c r="A28" s="418" t="s">
        <v>225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</row>
    <row r="29" spans="1:24" s="63" customFormat="1" ht="23.25" customHeight="1" x14ac:dyDescent="0.15">
      <c r="A29" s="419" t="s">
        <v>226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4" s="63" customFormat="1" ht="23.25" customHeight="1" x14ac:dyDescent="0.15">
      <c r="A30" s="418" t="s">
        <v>227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</row>
    <row r="31" spans="1:24" ht="23.25" customHeight="1" x14ac:dyDescent="0.15">
      <c r="A31" s="417" t="s">
        <v>228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68"/>
      <c r="X31" s="68"/>
    </row>
    <row r="32" spans="1:24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</sheetData>
  <sheetProtection algorithmName="SHA-512" hashValue="RitxUOzieihDtuqf+pNETJbZzqJZ1vNzyNTqSBjAVyS3kVXo+E0j2BASXx9loASb0bHzXj2aQxzVPvc8dDh54g==" saltValue="xrFvPd29+WxWCUM3zmoxSg==" spinCount="100000" sheet="1" selectLockedCells="1"/>
  <mergeCells count="74">
    <mergeCell ref="A2:V2"/>
    <mergeCell ref="A9:G9"/>
    <mergeCell ref="H9:Q9"/>
    <mergeCell ref="R9:V9"/>
    <mergeCell ref="A10:G10"/>
    <mergeCell ref="H10:L10"/>
    <mergeCell ref="M10:Q10"/>
    <mergeCell ref="R10:U10"/>
    <mergeCell ref="A5:F5"/>
    <mergeCell ref="H5:V5"/>
    <mergeCell ref="A6:F7"/>
    <mergeCell ref="H6:V7"/>
    <mergeCell ref="O4:Q4"/>
    <mergeCell ref="L4:N4"/>
    <mergeCell ref="A11:G11"/>
    <mergeCell ref="H11:L11"/>
    <mergeCell ref="M11:Q11"/>
    <mergeCell ref="R11:U11"/>
    <mergeCell ref="A12:G12"/>
    <mergeCell ref="H12:L12"/>
    <mergeCell ref="M12:Q12"/>
    <mergeCell ref="R12:U12"/>
    <mergeCell ref="A15:G15"/>
    <mergeCell ref="H15:L15"/>
    <mergeCell ref="M15:Q15"/>
    <mergeCell ref="R15:U15"/>
    <mergeCell ref="A13:G13"/>
    <mergeCell ref="H13:L13"/>
    <mergeCell ref="M13:Q13"/>
    <mergeCell ref="R13:U13"/>
    <mergeCell ref="A14:G14"/>
    <mergeCell ref="H14:L14"/>
    <mergeCell ref="M14:Q14"/>
    <mergeCell ref="R14:U14"/>
    <mergeCell ref="A16:G16"/>
    <mergeCell ref="H16:L16"/>
    <mergeCell ref="M16:Q16"/>
    <mergeCell ref="R16:U16"/>
    <mergeCell ref="A17:G17"/>
    <mergeCell ref="H17:L17"/>
    <mergeCell ref="M17:Q17"/>
    <mergeCell ref="R17:U17"/>
    <mergeCell ref="A18:G18"/>
    <mergeCell ref="H18:L18"/>
    <mergeCell ref="M18:Q18"/>
    <mergeCell ref="R18:U18"/>
    <mergeCell ref="A19:G19"/>
    <mergeCell ref="H19:L19"/>
    <mergeCell ref="M19:Q19"/>
    <mergeCell ref="R19:U19"/>
    <mergeCell ref="A20:G20"/>
    <mergeCell ref="H20:L20"/>
    <mergeCell ref="M20:Q20"/>
    <mergeCell ref="R20:U20"/>
    <mergeCell ref="A21:G21"/>
    <mergeCell ref="H21:L21"/>
    <mergeCell ref="M21:Q21"/>
    <mergeCell ref="R21:U21"/>
    <mergeCell ref="A22:G22"/>
    <mergeCell ref="H22:L22"/>
    <mergeCell ref="M22:Q22"/>
    <mergeCell ref="R22:U22"/>
    <mergeCell ref="A23:G23"/>
    <mergeCell ref="H23:L23"/>
    <mergeCell ref="M23:Q23"/>
    <mergeCell ref="R23:U23"/>
    <mergeCell ref="A24:Q24"/>
    <mergeCell ref="R24:U24"/>
    <mergeCell ref="A31:V31"/>
    <mergeCell ref="A26:V26"/>
    <mergeCell ref="A27:V27"/>
    <mergeCell ref="A29:V29"/>
    <mergeCell ref="A28:V28"/>
    <mergeCell ref="A30:V30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'各番号（変更不可）'!$J$2:$J$41</xm:f>
          </x14:formula1>
          <xm:sqref>A6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F7F5-95AA-40DD-85B8-976EC4F6AD53}">
  <sheetPr codeName="Sheet2"/>
  <dimension ref="B2:W37"/>
  <sheetViews>
    <sheetView topLeftCell="B1" workbookViewId="0">
      <selection activeCell="I6" sqref="I6"/>
    </sheetView>
  </sheetViews>
  <sheetFormatPr defaultRowHeight="13.5" x14ac:dyDescent="0.15"/>
  <cols>
    <col min="2" max="2" width="23.875" customWidth="1"/>
    <col min="5" max="6" width="10.625" customWidth="1"/>
    <col min="16" max="16" width="16.5" bestFit="1" customWidth="1"/>
  </cols>
  <sheetData>
    <row r="2" spans="2:23" x14ac:dyDescent="0.15">
      <c r="I2" s="274" t="s">
        <v>498</v>
      </c>
      <c r="J2" s="274"/>
      <c r="K2" s="274"/>
      <c r="L2" s="274"/>
      <c r="M2" s="274"/>
    </row>
    <row r="3" spans="2:23" x14ac:dyDescent="0.15">
      <c r="I3" s="274" t="s">
        <v>489</v>
      </c>
      <c r="J3" s="274"/>
      <c r="L3" s="274" t="s">
        <v>490</v>
      </c>
      <c r="M3" s="274"/>
      <c r="P3" s="274" t="s">
        <v>505</v>
      </c>
      <c r="Q3" s="274"/>
    </row>
    <row r="5" spans="2:23" x14ac:dyDescent="0.15">
      <c r="I5" s="34">
        <v>39173</v>
      </c>
      <c r="J5">
        <f>IF(I5="","",DATEDIF(I5,Facesheet!$B$3,"Y"))</f>
        <v>18</v>
      </c>
    </row>
    <row r="6" spans="2:23" x14ac:dyDescent="0.15">
      <c r="C6" s="274" t="s">
        <v>509</v>
      </c>
      <c r="D6" s="274"/>
      <c r="E6" s="274"/>
      <c r="F6" s="274"/>
      <c r="G6" s="274" t="s">
        <v>510</v>
      </c>
      <c r="H6" s="274"/>
      <c r="I6" s="34">
        <v>39174</v>
      </c>
      <c r="J6">
        <f>IF(I6="","",DATEDIF(I6,Facesheet!$B$3,"Y"))</f>
        <v>17</v>
      </c>
      <c r="P6" s="102">
        <v>25413</v>
      </c>
      <c r="Q6">
        <f>IF(P6="","",DATEDIF(P6,Facesheet!$B$4,"Y"))</f>
        <v>56</v>
      </c>
    </row>
    <row r="7" spans="2:23" ht="14.25" x14ac:dyDescent="0.15">
      <c r="B7" t="s">
        <v>491</v>
      </c>
      <c r="C7">
        <v>39173</v>
      </c>
      <c r="D7" s="274" t="s">
        <v>489</v>
      </c>
      <c r="E7" s="455" t="s">
        <v>496</v>
      </c>
      <c r="F7" s="455"/>
      <c r="G7" s="274"/>
      <c r="H7" s="274"/>
      <c r="I7" s="34"/>
      <c r="P7" s="108">
        <v>25414</v>
      </c>
      <c r="Q7">
        <f>IF(P7="","",DATEDIF(P7,Facesheet!$B$4,"Y"))</f>
        <v>55</v>
      </c>
    </row>
    <row r="8" spans="2:23" x14ac:dyDescent="0.15">
      <c r="B8" t="s">
        <v>492</v>
      </c>
      <c r="C8">
        <v>34790</v>
      </c>
      <c r="D8" s="274"/>
      <c r="E8" s="455"/>
      <c r="F8" s="455"/>
      <c r="G8" s="274"/>
      <c r="H8" s="274"/>
      <c r="I8" s="34">
        <v>34790</v>
      </c>
      <c r="J8">
        <f>IF(I8="","",DATEDIF(I8,Facesheet!$B$3,"Y"))</f>
        <v>30</v>
      </c>
      <c r="P8" s="34"/>
    </row>
    <row r="9" spans="2:23" x14ac:dyDescent="0.15">
      <c r="B9" t="s">
        <v>493</v>
      </c>
      <c r="C9">
        <v>32964</v>
      </c>
      <c r="D9" s="274"/>
      <c r="E9" s="455"/>
      <c r="F9" s="455"/>
      <c r="G9" s="274"/>
      <c r="H9" s="274"/>
      <c r="I9" s="34">
        <v>34791</v>
      </c>
      <c r="J9">
        <f>IF(I9="","",DATEDIF(I9,Facesheet!$B$3,"Y"))</f>
        <v>29</v>
      </c>
      <c r="P9" s="102">
        <v>25778</v>
      </c>
      <c r="Q9">
        <f>IF(P9="","",DATEDIF(P9,Facesheet!$B$4,"Y"))</f>
        <v>55</v>
      </c>
    </row>
    <row r="10" spans="2:23" x14ac:dyDescent="0.15">
      <c r="B10" t="s">
        <v>494</v>
      </c>
      <c r="C10">
        <v>31138</v>
      </c>
      <c r="D10" s="274"/>
      <c r="E10" s="455"/>
      <c r="F10" s="455"/>
      <c r="G10" s="274"/>
      <c r="H10" s="274"/>
      <c r="I10" s="34"/>
      <c r="J10" t="str">
        <f>IF(I10="","",DATEDIF(I10,Facesheet!$B$3,"Y"))</f>
        <v/>
      </c>
      <c r="P10" s="102">
        <v>25779</v>
      </c>
      <c r="Q10">
        <f>IF(P10="","",DATEDIF(P10,Facesheet!$B$4,"Y"))</f>
        <v>54</v>
      </c>
    </row>
    <row r="11" spans="2:23" x14ac:dyDescent="0.15">
      <c r="B11" t="s">
        <v>501</v>
      </c>
      <c r="C11">
        <v>29312</v>
      </c>
      <c r="D11" s="274"/>
      <c r="E11" s="455"/>
      <c r="F11" s="455"/>
      <c r="G11" s="274"/>
      <c r="H11" s="274"/>
      <c r="I11" s="34">
        <v>32964</v>
      </c>
      <c r="J11">
        <f>IF(I11="","",DATEDIF(I11,Facesheet!$B$3,"Y"))</f>
        <v>35</v>
      </c>
      <c r="L11" s="102">
        <v>32599</v>
      </c>
      <c r="M11">
        <f>IF(L11="","",DATEDIF(L11,Facesheet!$B$3,"Y"))</f>
        <v>36</v>
      </c>
      <c r="P11" s="34"/>
      <c r="S11" s="454" t="s">
        <v>506</v>
      </c>
      <c r="T11" s="454"/>
      <c r="U11" t="s">
        <v>511</v>
      </c>
      <c r="W11" s="274" t="s">
        <v>514</v>
      </c>
    </row>
    <row r="12" spans="2:23" x14ac:dyDescent="0.15">
      <c r="B12" t="s">
        <v>503</v>
      </c>
      <c r="C12">
        <v>27485</v>
      </c>
      <c r="D12" s="274"/>
      <c r="E12" s="455"/>
      <c r="F12" s="455"/>
      <c r="G12" s="274"/>
      <c r="H12" s="274"/>
      <c r="I12" s="34">
        <v>32965</v>
      </c>
      <c r="J12">
        <f>IF(I12="","",DATEDIF(I12,Facesheet!$B$3,"Y"))</f>
        <v>34</v>
      </c>
      <c r="L12" s="102">
        <v>32600</v>
      </c>
      <c r="M12">
        <f>IF(L12="","",DATEDIF(L12,Facesheet!$B$3,"Y"))</f>
        <v>35</v>
      </c>
      <c r="P12" s="102">
        <v>29065</v>
      </c>
      <c r="Q12">
        <f>IF(P12="","",DATEDIF(P12,Facesheet!$B$4,"Y"))</f>
        <v>46</v>
      </c>
      <c r="S12" t="s">
        <v>507</v>
      </c>
      <c r="U12" s="454" t="s">
        <v>512</v>
      </c>
      <c r="V12" s="454"/>
      <c r="W12" s="274"/>
    </row>
    <row r="13" spans="2:23" x14ac:dyDescent="0.15">
      <c r="B13" t="s">
        <v>500</v>
      </c>
      <c r="C13">
        <v>25659</v>
      </c>
      <c r="D13" s="274"/>
      <c r="E13" s="455"/>
      <c r="F13" s="455"/>
      <c r="G13" s="274"/>
      <c r="H13" s="274"/>
      <c r="I13" s="34"/>
      <c r="P13" s="102">
        <v>29066</v>
      </c>
      <c r="Q13">
        <f>IF(P13="","",DATEDIF(P13,Facesheet!$B$4,"Y"))</f>
        <v>45</v>
      </c>
      <c r="S13" t="s">
        <v>508</v>
      </c>
      <c r="U13" s="454" t="s">
        <v>513</v>
      </c>
      <c r="V13" s="454"/>
      <c r="W13" s="274"/>
    </row>
    <row r="14" spans="2:23" x14ac:dyDescent="0.15">
      <c r="D14" s="274"/>
      <c r="E14" s="455"/>
      <c r="F14" s="455"/>
      <c r="I14" s="34">
        <v>31138</v>
      </c>
      <c r="J14">
        <f>IF(I14="","",DATEDIF(I14,Facesheet!$B$3,"Y"))</f>
        <v>40</v>
      </c>
      <c r="L14" s="102">
        <v>30773</v>
      </c>
      <c r="M14">
        <f>IF(L14="","",DATEDIF(L14,Facesheet!$B$3,"Y"))</f>
        <v>41</v>
      </c>
      <c r="P14" s="34"/>
      <c r="S14" t="s">
        <v>524</v>
      </c>
      <c r="U14" s="454" t="s">
        <v>523</v>
      </c>
      <c r="V14" s="454"/>
      <c r="W14" s="274"/>
    </row>
    <row r="15" spans="2:23" x14ac:dyDescent="0.15">
      <c r="D15" s="3"/>
      <c r="E15" s="3"/>
      <c r="F15" s="3"/>
      <c r="I15" s="34">
        <v>31139</v>
      </c>
      <c r="J15">
        <f>IF(I15="","",DATEDIF(I15,Facesheet!$B$3,"Y"))</f>
        <v>39</v>
      </c>
      <c r="L15" s="102">
        <v>30774</v>
      </c>
      <c r="M15">
        <f>IF(L15="","",DATEDIF(L15,Facesheet!$B$3,"Y"))</f>
        <v>40</v>
      </c>
      <c r="P15" s="102">
        <v>32718</v>
      </c>
      <c r="Q15">
        <f>IF(P15="","",DATEDIF(P15,Facesheet!$B$4,"Y"))</f>
        <v>36</v>
      </c>
      <c r="S15" s="454" t="s">
        <v>409</v>
      </c>
      <c r="T15" s="454"/>
      <c r="U15" s="454" t="s">
        <v>522</v>
      </c>
      <c r="V15" s="454"/>
      <c r="W15" s="274"/>
    </row>
    <row r="16" spans="2:23" x14ac:dyDescent="0.15">
      <c r="D16" s="3"/>
      <c r="E16" s="3"/>
      <c r="F16" s="3"/>
      <c r="I16" s="34"/>
      <c r="J16" t="str">
        <f>IF(I16="","",DATEDIF(I16,Facesheet!$B$3,"Y"))</f>
        <v/>
      </c>
      <c r="M16" t="str">
        <f>IF(L16="","",DATEDIF(L16,Facesheet!$B$3,"Y"))</f>
        <v/>
      </c>
      <c r="P16" s="102">
        <v>32719</v>
      </c>
      <c r="Q16">
        <f>IF(P16="","",DATEDIF(P16,Facesheet!$B$4,"Y"))</f>
        <v>35</v>
      </c>
    </row>
    <row r="17" spans="2:23" x14ac:dyDescent="0.15">
      <c r="D17" s="3"/>
      <c r="E17" s="3"/>
      <c r="F17" s="3"/>
      <c r="I17" s="34">
        <v>25659</v>
      </c>
      <c r="J17">
        <f>IF(I17="","",DATEDIF(I17,Facesheet!$B$3,"Y"))</f>
        <v>55</v>
      </c>
      <c r="M17" t="str">
        <f>IF(L17="","",DATEDIF(L17,Facesheet!$B$3,"Y"))</f>
        <v/>
      </c>
      <c r="P17" s="34"/>
    </row>
    <row r="18" spans="2:23" x14ac:dyDescent="0.15">
      <c r="D18" s="3"/>
      <c r="E18" s="3"/>
      <c r="F18" s="3"/>
      <c r="I18" s="34">
        <v>25660</v>
      </c>
      <c r="J18">
        <f>IF(I18="","",DATEDIF(I18,Facesheet!$B$3,"Y"))</f>
        <v>54</v>
      </c>
      <c r="L18" s="105"/>
      <c r="P18" s="102">
        <v>36370</v>
      </c>
      <c r="Q18">
        <f>IF(P18="","",DATEDIF(P18,Facesheet!$B$4,"Y"))</f>
        <v>26</v>
      </c>
    </row>
    <row r="19" spans="2:23" x14ac:dyDescent="0.15">
      <c r="J19" t="str">
        <f>IF(I19="","",DATEDIF(I19,Facesheet!$B$3,"Y"))</f>
        <v/>
      </c>
      <c r="L19" s="105"/>
      <c r="P19" s="102">
        <v>36371</v>
      </c>
      <c r="Q19">
        <f>IF(P19="","",DATEDIF(P19,Facesheet!$B$4,"Y"))</f>
        <v>25</v>
      </c>
    </row>
    <row r="20" spans="2:23" x14ac:dyDescent="0.15">
      <c r="B20" t="s">
        <v>495</v>
      </c>
      <c r="C20">
        <v>30773</v>
      </c>
      <c r="D20" s="274" t="s">
        <v>504</v>
      </c>
      <c r="E20" s="274" t="s">
        <v>497</v>
      </c>
      <c r="F20" s="274"/>
      <c r="I20" s="105">
        <v>29312</v>
      </c>
      <c r="J20">
        <f>IF(I20="","",DATEDIF(I20,Facesheet!$B$3,"Y"))</f>
        <v>45</v>
      </c>
      <c r="M20" t="str">
        <f>IF(L20="","",DATEDIF(L20,Facesheet!$B$3,"Y"))</f>
        <v/>
      </c>
      <c r="P20" s="102"/>
      <c r="Q20" t="str">
        <f>IF(P20="","",DATEDIF(P20,Facesheet!$B$4,"Y"))</f>
        <v/>
      </c>
    </row>
    <row r="21" spans="2:23" x14ac:dyDescent="0.15">
      <c r="B21" t="s">
        <v>516</v>
      </c>
      <c r="C21">
        <v>32599</v>
      </c>
      <c r="D21" s="274"/>
      <c r="E21" s="274"/>
      <c r="F21" s="274"/>
      <c r="I21" s="105">
        <v>29313</v>
      </c>
      <c r="J21">
        <f>IF(I21="","",DATEDIF(I21,Facesheet!$B$3,"Y"))</f>
        <v>44</v>
      </c>
      <c r="P21" s="102"/>
      <c r="Q21" t="str">
        <f>IF(P21="","",DATEDIF(P21,Facesheet!$B$4,"Y"))</f>
        <v/>
      </c>
    </row>
    <row r="22" spans="2:23" x14ac:dyDescent="0.15">
      <c r="J22" t="str">
        <f>IF(I22="","",DATEDIF(I22,Facesheet!$B$3,"Y"))</f>
        <v/>
      </c>
      <c r="P22" s="34"/>
      <c r="Q22" t="str">
        <f>IF(P22="","",DATEDIF(P22,Facesheet!$B$4,"Y"))</f>
        <v/>
      </c>
      <c r="S22" s="454" t="s">
        <v>515</v>
      </c>
      <c r="T22" s="454"/>
      <c r="U22" s="454" t="s">
        <v>521</v>
      </c>
      <c r="V22" s="454"/>
      <c r="W22" t="s">
        <v>514</v>
      </c>
    </row>
    <row r="23" spans="2:23" x14ac:dyDescent="0.15">
      <c r="J23" t="str">
        <f>IF(I23="","",DATEDIF(I23,Facesheet!$B$3,"Y"))</f>
        <v/>
      </c>
      <c r="P23" s="102">
        <v>31257</v>
      </c>
      <c r="Q23">
        <f>IF(P23="","",DATEDIF(P23,Facesheet!$B$4,"Y"))</f>
        <v>40</v>
      </c>
    </row>
    <row r="24" spans="2:23" x14ac:dyDescent="0.15">
      <c r="I24" s="105">
        <v>27485</v>
      </c>
      <c r="J24">
        <f>IF(I24="","",DATEDIF(I24,Facesheet!$B$3,"Y"))</f>
        <v>50</v>
      </c>
      <c r="P24" s="102">
        <v>31258</v>
      </c>
      <c r="Q24">
        <f>IF(P24="","",DATEDIF(P24,Facesheet!$B$4,"Y"))</f>
        <v>39</v>
      </c>
    </row>
    <row r="25" spans="2:23" x14ac:dyDescent="0.15">
      <c r="I25" s="105">
        <v>27486</v>
      </c>
      <c r="J25">
        <f>IF(I25="","",DATEDIF(I25,Facesheet!$B$3,"Y"))</f>
        <v>49</v>
      </c>
      <c r="P25" s="34"/>
    </row>
    <row r="26" spans="2:23" x14ac:dyDescent="0.15">
      <c r="B26" t="s">
        <v>525</v>
      </c>
      <c r="C26">
        <v>20180</v>
      </c>
      <c r="D26" t="s">
        <v>526</v>
      </c>
      <c r="P26" s="34"/>
    </row>
    <row r="27" spans="2:23" x14ac:dyDescent="0.15">
      <c r="I27" s="34">
        <v>20180</v>
      </c>
      <c r="J27">
        <f>IF(I27="","",DATEDIF(I27,Facesheet!$B$3,"Y"))</f>
        <v>70</v>
      </c>
      <c r="P27" s="102">
        <v>34909</v>
      </c>
      <c r="Q27">
        <f>IF(P27="","",DATEDIF(P27,Facesheet!$B$4,"Y"))</f>
        <v>30</v>
      </c>
      <c r="S27" s="454" t="s">
        <v>517</v>
      </c>
      <c r="T27" s="454"/>
      <c r="U27" t="s">
        <v>520</v>
      </c>
      <c r="W27" s="454" t="s">
        <v>514</v>
      </c>
    </row>
    <row r="28" spans="2:23" x14ac:dyDescent="0.15">
      <c r="I28" s="34">
        <v>20181</v>
      </c>
      <c r="J28">
        <f>IF(I28="","",DATEDIF(I28,Facesheet!$B$3,"Y"))</f>
        <v>69</v>
      </c>
      <c r="P28" s="102">
        <v>34910</v>
      </c>
      <c r="Q28">
        <f>IF(P28="","",DATEDIF(P28,Facesheet!$B$4,"Y"))</f>
        <v>29</v>
      </c>
      <c r="S28" s="454" t="s">
        <v>518</v>
      </c>
      <c r="T28" s="454"/>
      <c r="U28" t="s">
        <v>519</v>
      </c>
      <c r="W28" s="454"/>
    </row>
    <row r="29" spans="2:23" x14ac:dyDescent="0.15">
      <c r="P29" s="34"/>
    </row>
    <row r="30" spans="2:23" x14ac:dyDescent="0.15">
      <c r="P30" s="102"/>
    </row>
    <row r="31" spans="2:23" x14ac:dyDescent="0.15">
      <c r="P31" s="102"/>
    </row>
    <row r="33" spans="16:16" x14ac:dyDescent="0.15">
      <c r="P33" s="106"/>
    </row>
    <row r="34" spans="16:16" x14ac:dyDescent="0.15">
      <c r="P34" s="106"/>
    </row>
    <row r="36" spans="16:16" x14ac:dyDescent="0.15">
      <c r="P36" s="106"/>
    </row>
    <row r="37" spans="16:16" x14ac:dyDescent="0.15">
      <c r="P37" s="106"/>
    </row>
  </sheetData>
  <mergeCells count="29">
    <mergeCell ref="G11:H11"/>
    <mergeCell ref="I3:J3"/>
    <mergeCell ref="L3:M3"/>
    <mergeCell ref="I2:M2"/>
    <mergeCell ref="C6:F6"/>
    <mergeCell ref="G6:H6"/>
    <mergeCell ref="D20:D21"/>
    <mergeCell ref="E20:F21"/>
    <mergeCell ref="S11:T11"/>
    <mergeCell ref="U12:V12"/>
    <mergeCell ref="U13:V13"/>
    <mergeCell ref="U14:V14"/>
    <mergeCell ref="S15:T15"/>
    <mergeCell ref="U15:V15"/>
    <mergeCell ref="G12:H12"/>
    <mergeCell ref="G13:H13"/>
    <mergeCell ref="D7:D14"/>
    <mergeCell ref="E7:F14"/>
    <mergeCell ref="G7:H7"/>
    <mergeCell ref="G8:H8"/>
    <mergeCell ref="G9:H9"/>
    <mergeCell ref="G10:H10"/>
    <mergeCell ref="S28:T28"/>
    <mergeCell ref="W27:W28"/>
    <mergeCell ref="P3:Q3"/>
    <mergeCell ref="U22:V22"/>
    <mergeCell ref="S22:T22"/>
    <mergeCell ref="W11:W15"/>
    <mergeCell ref="S27:T2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A94E-81BF-4A67-9C09-49506BB3A92F}">
  <sheetPr codeName="Sheet3"/>
  <dimension ref="B3:L34"/>
  <sheetViews>
    <sheetView workbookViewId="0">
      <selection activeCell="L12" sqref="L12"/>
    </sheetView>
  </sheetViews>
  <sheetFormatPr defaultRowHeight="13.5" x14ac:dyDescent="0.15"/>
  <cols>
    <col min="2" max="2" width="9.375" bestFit="1" customWidth="1"/>
    <col min="3" max="3" width="11.375" bestFit="1" customWidth="1"/>
    <col min="4" max="5" width="15" bestFit="1" customWidth="1"/>
    <col min="6" max="7" width="19.375" bestFit="1" customWidth="1"/>
  </cols>
  <sheetData>
    <row r="3" spans="2:12" ht="14.25" x14ac:dyDescent="0.15">
      <c r="B3" s="73" t="s">
        <v>249</v>
      </c>
      <c r="C3" s="73" t="s">
        <v>254</v>
      </c>
      <c r="D3" s="73"/>
      <c r="E3" s="73" t="s">
        <v>257</v>
      </c>
      <c r="F3" s="73" t="s">
        <v>258</v>
      </c>
      <c r="G3" s="73"/>
    </row>
    <row r="4" spans="2:12" ht="22.5" customHeight="1" x14ac:dyDescent="0.15">
      <c r="B4" s="73"/>
      <c r="C4" s="73"/>
      <c r="D4" s="73"/>
      <c r="E4" s="73"/>
      <c r="F4" s="73"/>
      <c r="G4" s="73"/>
      <c r="I4" t="s">
        <v>259</v>
      </c>
    </row>
    <row r="5" spans="2:12" ht="22.5" customHeight="1" x14ac:dyDescent="0.15">
      <c r="B5" s="73" t="s">
        <v>260</v>
      </c>
      <c r="C5" s="73" t="s">
        <v>261</v>
      </c>
      <c r="D5" s="73" t="s">
        <v>262</v>
      </c>
      <c r="E5" s="73" t="s">
        <v>263</v>
      </c>
      <c r="F5" s="73" t="s">
        <v>264</v>
      </c>
      <c r="G5" s="73" t="s">
        <v>265</v>
      </c>
      <c r="I5" s="73" t="s">
        <v>16</v>
      </c>
      <c r="J5" s="73" t="s">
        <v>17</v>
      </c>
      <c r="K5" s="73" t="s">
        <v>11</v>
      </c>
      <c r="L5" s="73" t="s">
        <v>16</v>
      </c>
    </row>
    <row r="6" spans="2:12" ht="22.5" customHeight="1" x14ac:dyDescent="0.15">
      <c r="B6" s="74" t="s">
        <v>266</v>
      </c>
      <c r="C6" s="46" t="s">
        <v>267</v>
      </c>
      <c r="D6" s="29" t="s">
        <v>267</v>
      </c>
      <c r="E6" s="29" t="s">
        <v>267</v>
      </c>
      <c r="F6" s="46" t="s">
        <v>268</v>
      </c>
      <c r="G6" s="46" t="s">
        <v>268</v>
      </c>
      <c r="I6" s="73" t="s">
        <v>255</v>
      </c>
      <c r="J6" s="73" t="s">
        <v>19</v>
      </c>
      <c r="K6" s="73" t="s">
        <v>12</v>
      </c>
      <c r="L6" s="73" t="s">
        <v>17</v>
      </c>
    </row>
    <row r="7" spans="2:12" ht="22.5" customHeight="1" x14ac:dyDescent="0.15">
      <c r="B7" s="74" t="s">
        <v>269</v>
      </c>
      <c r="C7" s="46" t="s">
        <v>270</v>
      </c>
      <c r="D7" s="29" t="s">
        <v>271</v>
      </c>
      <c r="E7" s="29" t="s">
        <v>272</v>
      </c>
      <c r="F7" s="46" t="s">
        <v>273</v>
      </c>
      <c r="G7" s="46" t="s">
        <v>273</v>
      </c>
      <c r="I7" s="47"/>
      <c r="J7" s="73"/>
    </row>
    <row r="8" spans="2:12" ht="22.5" customHeight="1" x14ac:dyDescent="0.15">
      <c r="B8" s="29" t="s">
        <v>274</v>
      </c>
      <c r="C8" s="46" t="s">
        <v>275</v>
      </c>
      <c r="D8" s="29" t="s">
        <v>276</v>
      </c>
      <c r="E8" s="29" t="s">
        <v>277</v>
      </c>
      <c r="F8" s="46" t="s">
        <v>278</v>
      </c>
      <c r="G8" s="46" t="s">
        <v>278</v>
      </c>
    </row>
    <row r="9" spans="2:12" ht="22.5" customHeight="1" x14ac:dyDescent="0.15">
      <c r="B9" s="29" t="s">
        <v>279</v>
      </c>
      <c r="C9" s="75" t="s">
        <v>280</v>
      </c>
      <c r="D9" s="29" t="s">
        <v>281</v>
      </c>
      <c r="E9" s="29" t="s">
        <v>274</v>
      </c>
      <c r="F9" s="46" t="s">
        <v>282</v>
      </c>
      <c r="G9" s="46" t="s">
        <v>282</v>
      </c>
    </row>
    <row r="10" spans="2:12" ht="22.5" customHeight="1" x14ac:dyDescent="0.15">
      <c r="B10" s="73"/>
      <c r="C10" s="73"/>
      <c r="D10" s="29" t="s">
        <v>274</v>
      </c>
      <c r="E10" s="29" t="s">
        <v>279</v>
      </c>
      <c r="F10" s="46" t="s">
        <v>283</v>
      </c>
      <c r="G10" s="46" t="s">
        <v>283</v>
      </c>
    </row>
    <row r="11" spans="2:12" ht="22.5" customHeight="1" x14ac:dyDescent="0.15">
      <c r="B11" s="73"/>
      <c r="C11" s="73"/>
      <c r="D11" s="29" t="s">
        <v>279</v>
      </c>
      <c r="E11" s="76" t="s">
        <v>280</v>
      </c>
      <c r="F11" s="46" t="s">
        <v>284</v>
      </c>
      <c r="G11" s="46" t="s">
        <v>284</v>
      </c>
    </row>
    <row r="12" spans="2:12" ht="22.5" customHeight="1" x14ac:dyDescent="0.15">
      <c r="B12" s="73"/>
      <c r="C12" s="73"/>
      <c r="D12" s="76" t="s">
        <v>285</v>
      </c>
      <c r="E12" s="73"/>
      <c r="F12" s="46" t="s">
        <v>286</v>
      </c>
      <c r="G12" s="46" t="s">
        <v>286</v>
      </c>
    </row>
    <row r="13" spans="2:12" ht="22.5" customHeight="1" x14ac:dyDescent="0.15">
      <c r="B13" s="73"/>
      <c r="C13" s="73"/>
      <c r="D13" s="73"/>
      <c r="E13" s="73"/>
      <c r="F13" s="46" t="s">
        <v>287</v>
      </c>
      <c r="G13" s="46" t="s">
        <v>288</v>
      </c>
    </row>
    <row r="14" spans="2:12" ht="22.5" customHeight="1" x14ac:dyDescent="0.15">
      <c r="B14" s="73"/>
      <c r="C14" s="73"/>
      <c r="D14" s="73"/>
      <c r="E14" s="73"/>
      <c r="F14" s="46" t="s">
        <v>289</v>
      </c>
      <c r="G14" s="46" t="s">
        <v>287</v>
      </c>
    </row>
    <row r="15" spans="2:12" ht="22.5" customHeight="1" x14ac:dyDescent="0.15">
      <c r="B15" s="73"/>
      <c r="C15" s="73"/>
      <c r="D15" s="73"/>
      <c r="E15" s="73"/>
      <c r="F15" s="46" t="s">
        <v>290</v>
      </c>
      <c r="G15" s="46" t="s">
        <v>289</v>
      </c>
    </row>
    <row r="16" spans="2:12" ht="22.5" customHeight="1" x14ac:dyDescent="0.15">
      <c r="B16" s="73"/>
      <c r="C16" s="73"/>
      <c r="D16" s="73"/>
      <c r="E16" s="73"/>
      <c r="F16" s="46" t="s">
        <v>291</v>
      </c>
      <c r="G16" s="46" t="s">
        <v>290</v>
      </c>
    </row>
    <row r="17" spans="2:7" ht="22.5" customHeight="1" x14ac:dyDescent="0.15">
      <c r="B17" s="73"/>
      <c r="C17" s="73"/>
      <c r="D17" s="73"/>
      <c r="E17" s="73"/>
      <c r="F17" s="46" t="s">
        <v>292</v>
      </c>
      <c r="G17" s="46" t="s">
        <v>291</v>
      </c>
    </row>
    <row r="18" spans="2:7" ht="22.5" customHeight="1" x14ac:dyDescent="0.15">
      <c r="B18" s="73"/>
      <c r="C18" s="73"/>
      <c r="D18" s="73"/>
      <c r="E18" s="73"/>
      <c r="F18" s="46" t="s">
        <v>293</v>
      </c>
      <c r="G18" s="46" t="s">
        <v>292</v>
      </c>
    </row>
    <row r="19" spans="2:7" ht="22.5" customHeight="1" x14ac:dyDescent="0.15">
      <c r="B19" s="73"/>
      <c r="C19" s="73"/>
      <c r="D19" s="73"/>
      <c r="E19" s="73"/>
      <c r="F19" s="46" t="s">
        <v>294</v>
      </c>
      <c r="G19" s="46" t="s">
        <v>293</v>
      </c>
    </row>
    <row r="20" spans="2:7" ht="22.5" customHeight="1" x14ac:dyDescent="0.15">
      <c r="B20" s="73"/>
      <c r="C20" s="73"/>
      <c r="D20" s="73"/>
      <c r="E20" s="73"/>
      <c r="F20" s="46" t="s">
        <v>295</v>
      </c>
      <c r="G20" s="46" t="s">
        <v>295</v>
      </c>
    </row>
    <row r="21" spans="2:7" ht="22.5" customHeight="1" x14ac:dyDescent="0.15">
      <c r="B21" s="73"/>
      <c r="C21" s="73"/>
      <c r="D21" s="73"/>
      <c r="E21" s="73"/>
      <c r="F21" s="46" t="s">
        <v>296</v>
      </c>
      <c r="G21" s="46" t="s">
        <v>296</v>
      </c>
    </row>
    <row r="22" spans="2:7" ht="22.5" customHeight="1" x14ac:dyDescent="0.15">
      <c r="B22" s="73"/>
      <c r="C22" s="73"/>
      <c r="D22" s="73"/>
      <c r="E22" s="73"/>
      <c r="F22" s="46" t="s">
        <v>297</v>
      </c>
      <c r="G22" s="46" t="s">
        <v>297</v>
      </c>
    </row>
    <row r="23" spans="2:7" ht="22.5" customHeight="1" x14ac:dyDescent="0.15">
      <c r="B23" s="73"/>
      <c r="C23" s="73"/>
      <c r="D23" s="73"/>
      <c r="E23" s="73"/>
      <c r="F23" s="46" t="s">
        <v>298</v>
      </c>
      <c r="G23" s="46" t="s">
        <v>298</v>
      </c>
    </row>
    <row r="24" spans="2:7" ht="22.5" customHeight="1" x14ac:dyDescent="0.15">
      <c r="B24" s="73"/>
      <c r="C24" s="73"/>
      <c r="D24" s="73"/>
      <c r="E24" s="73"/>
      <c r="F24" s="46" t="s">
        <v>299</v>
      </c>
      <c r="G24" s="46" t="s">
        <v>299</v>
      </c>
    </row>
    <row r="25" spans="2:7" ht="22.5" customHeight="1" x14ac:dyDescent="0.15">
      <c r="B25" s="73"/>
      <c r="C25" s="73"/>
      <c r="D25" s="73"/>
      <c r="E25" s="73"/>
      <c r="F25" s="46" t="s">
        <v>300</v>
      </c>
      <c r="G25" s="46" t="s">
        <v>300</v>
      </c>
    </row>
    <row r="26" spans="2:7" ht="22.5" customHeight="1" x14ac:dyDescent="0.15">
      <c r="B26" s="73"/>
      <c r="C26" s="73"/>
      <c r="D26" s="73"/>
      <c r="E26" s="73"/>
      <c r="F26" s="46" t="s">
        <v>301</v>
      </c>
      <c r="G26" s="46" t="s">
        <v>301</v>
      </c>
    </row>
    <row r="27" spans="2:7" ht="22.5" customHeight="1" x14ac:dyDescent="0.15">
      <c r="B27" s="73"/>
      <c r="C27" s="73"/>
      <c r="D27" s="73"/>
      <c r="E27" s="73"/>
      <c r="F27" s="46" t="s">
        <v>302</v>
      </c>
      <c r="G27" s="46" t="s">
        <v>302</v>
      </c>
    </row>
    <row r="28" spans="2:7" ht="22.5" customHeight="1" x14ac:dyDescent="0.15">
      <c r="B28" s="73"/>
      <c r="C28" s="73"/>
      <c r="D28" s="73"/>
      <c r="E28" s="73"/>
      <c r="F28" s="46" t="s">
        <v>303</v>
      </c>
      <c r="G28" s="46" t="s">
        <v>303</v>
      </c>
    </row>
    <row r="29" spans="2:7" ht="22.5" customHeight="1" x14ac:dyDescent="0.15">
      <c r="B29" s="73"/>
      <c r="C29" s="73"/>
      <c r="D29" s="73"/>
      <c r="E29" s="73"/>
      <c r="F29" s="46" t="s">
        <v>304</v>
      </c>
      <c r="G29" s="46" t="s">
        <v>304</v>
      </c>
    </row>
    <row r="30" spans="2:7" ht="22.5" customHeight="1" x14ac:dyDescent="0.15">
      <c r="F30" s="46" t="s">
        <v>305</v>
      </c>
      <c r="G30" s="46" t="s">
        <v>305</v>
      </c>
    </row>
    <row r="31" spans="2:7" ht="22.5" customHeight="1" x14ac:dyDescent="0.15">
      <c r="F31" s="46" t="s">
        <v>306</v>
      </c>
      <c r="G31" s="46" t="s">
        <v>306</v>
      </c>
    </row>
    <row r="32" spans="2:7" ht="22.5" customHeight="1" x14ac:dyDescent="0.15">
      <c r="F32" s="46" t="s">
        <v>307</v>
      </c>
      <c r="G32" s="46" t="s">
        <v>307</v>
      </c>
    </row>
    <row r="33" spans="6:7" ht="22.5" customHeight="1" x14ac:dyDescent="0.15">
      <c r="F33" s="46" t="s">
        <v>308</v>
      </c>
      <c r="G33" s="46" t="s">
        <v>308</v>
      </c>
    </row>
    <row r="34" spans="6:7" x14ac:dyDescent="0.15">
      <c r="F34" s="46"/>
      <c r="G34" s="46"/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4678-7930-48EE-A0AA-9B06BE1368FE}">
  <sheetPr codeName="Sheet5">
    <pageSetUpPr fitToPage="1"/>
  </sheetPr>
  <dimension ref="A1:V74"/>
  <sheetViews>
    <sheetView tabSelected="1" view="pageBreakPreview" zoomScale="70" zoomScaleNormal="100" zoomScaleSheetLayoutView="70" workbookViewId="0">
      <pane ySplit="8" topLeftCell="A9" activePane="bottomLeft" state="frozen"/>
      <selection activeCell="E74" sqref="E74"/>
      <selection pane="bottomLeft" activeCell="J47" sqref="J47"/>
    </sheetView>
  </sheetViews>
  <sheetFormatPr defaultRowHeight="13.5" x14ac:dyDescent="0.15"/>
  <cols>
    <col min="1" max="1" width="5.375" style="3" customWidth="1"/>
    <col min="2" max="2" width="8.125" style="3" customWidth="1"/>
    <col min="3" max="3" width="17.125" style="3" customWidth="1"/>
    <col min="4" max="4" width="15.75" customWidth="1"/>
    <col min="5" max="5" width="5.375" style="3" bestFit="1" customWidth="1"/>
    <col min="6" max="6" width="31.625" style="3" customWidth="1"/>
    <col min="7" max="7" width="9.375" style="3" bestFit="1" customWidth="1"/>
    <col min="8" max="8" width="5.375" style="3" customWidth="1"/>
    <col min="9" max="9" width="9" style="3"/>
    <col min="10" max="10" width="17.875" style="3" customWidth="1"/>
    <col min="11" max="11" width="10.625" style="3" bestFit="1" customWidth="1"/>
    <col min="13" max="13" width="18.375" customWidth="1"/>
    <col min="14" max="14" width="10.625" bestFit="1" customWidth="1"/>
    <col min="15" max="15" width="11.625" style="3" customWidth="1"/>
    <col min="21" max="21" width="13" customWidth="1"/>
    <col min="22" max="22" width="12.125" customWidth="1"/>
  </cols>
  <sheetData>
    <row r="1" spans="1:22" ht="14.25" x14ac:dyDescent="0.15">
      <c r="O1" s="141" t="s">
        <v>229</v>
      </c>
    </row>
    <row r="2" spans="1:22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</row>
    <row r="4" spans="1:22" ht="25.5" x14ac:dyDescent="0.15">
      <c r="A4" s="461" t="s">
        <v>175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</row>
    <row r="5" spans="1:22" ht="21.75" customHeight="1" x14ac:dyDescent="0.15">
      <c r="A5" s="458" t="s">
        <v>230</v>
      </c>
      <c r="B5" s="458"/>
      <c r="C5" s="143">
        <f>①役員名簿!$B$7</f>
        <v>0</v>
      </c>
      <c r="D5" s="144" t="s">
        <v>231</v>
      </c>
    </row>
    <row r="6" spans="1:22" s="73" customFormat="1" ht="23.25" customHeight="1" x14ac:dyDescent="0.15">
      <c r="A6" s="459" t="s">
        <v>232</v>
      </c>
      <c r="B6" s="460" t="s">
        <v>233</v>
      </c>
      <c r="C6" s="456" t="s">
        <v>140</v>
      </c>
      <c r="D6" s="456" t="s">
        <v>234</v>
      </c>
      <c r="E6" s="456" t="s">
        <v>235</v>
      </c>
      <c r="F6" s="456" t="s">
        <v>236</v>
      </c>
      <c r="G6" s="456" t="s">
        <v>237</v>
      </c>
      <c r="H6" s="456" t="s">
        <v>238</v>
      </c>
      <c r="I6" s="456" t="s">
        <v>239</v>
      </c>
      <c r="J6" s="456"/>
      <c r="K6" s="456"/>
      <c r="L6" s="456" t="s">
        <v>240</v>
      </c>
      <c r="M6" s="456"/>
      <c r="N6" s="456"/>
      <c r="O6" s="147" t="s">
        <v>241</v>
      </c>
    </row>
    <row r="7" spans="1:22" s="73" customFormat="1" ht="23.25" customHeight="1" x14ac:dyDescent="0.15">
      <c r="A7" s="459"/>
      <c r="B7" s="460"/>
      <c r="C7" s="456"/>
      <c r="D7" s="456"/>
      <c r="E7" s="456"/>
      <c r="F7" s="456"/>
      <c r="G7" s="456"/>
      <c r="H7" s="456"/>
      <c r="I7" s="147" t="s">
        <v>242</v>
      </c>
      <c r="J7" s="147" t="s">
        <v>243</v>
      </c>
      <c r="K7" s="147" t="s">
        <v>244</v>
      </c>
      <c r="L7" s="147" t="s">
        <v>242</v>
      </c>
      <c r="M7" s="147" t="s">
        <v>243</v>
      </c>
      <c r="N7" s="147" t="s">
        <v>244</v>
      </c>
      <c r="O7" s="147" t="s">
        <v>245</v>
      </c>
    </row>
    <row r="8" spans="1:22" s="73" customFormat="1" ht="23.25" customHeight="1" x14ac:dyDescent="0.15">
      <c r="A8" s="145" t="s">
        <v>246</v>
      </c>
      <c r="B8" s="146">
        <v>9999</v>
      </c>
      <c r="C8" s="148" t="s">
        <v>247</v>
      </c>
      <c r="D8" s="148" t="s">
        <v>248</v>
      </c>
      <c r="E8" s="147" t="s">
        <v>249</v>
      </c>
      <c r="F8" s="148" t="s">
        <v>250</v>
      </c>
      <c r="G8" s="149">
        <v>36526</v>
      </c>
      <c r="H8" s="147">
        <f>IF(G8="","",DATEDIF(G8,Facesheet!$B$3,"Y"))</f>
        <v>25</v>
      </c>
      <c r="I8" s="150" t="s">
        <v>251</v>
      </c>
      <c r="J8" s="147" t="s">
        <v>252</v>
      </c>
      <c r="K8" s="147">
        <v>900</v>
      </c>
      <c r="L8" s="150"/>
      <c r="M8" s="151"/>
      <c r="N8" s="147">
        <v>999</v>
      </c>
      <c r="O8" s="147"/>
    </row>
    <row r="9" spans="1:22" s="73" customFormat="1" ht="23.25" customHeight="1" x14ac:dyDescent="0.15">
      <c r="A9" s="459" t="s">
        <v>253</v>
      </c>
      <c r="B9" s="459"/>
      <c r="C9" s="135"/>
      <c r="D9" s="135"/>
      <c r="E9" s="135"/>
      <c r="F9" s="137"/>
      <c r="G9" s="138"/>
      <c r="H9" s="147" t="str">
        <f>IF(G9="","",DATEDIF(G9,Facesheet!$B$3,"Y"))</f>
        <v/>
      </c>
      <c r="I9" s="462"/>
      <c r="J9" s="462"/>
      <c r="K9" s="462"/>
      <c r="L9" s="462"/>
      <c r="M9" s="462"/>
      <c r="N9" s="462"/>
      <c r="O9" s="462"/>
    </row>
    <row r="10" spans="1:22" s="73" customFormat="1" ht="23.25" customHeight="1" x14ac:dyDescent="0.15">
      <c r="A10" s="459" t="s">
        <v>253</v>
      </c>
      <c r="B10" s="459"/>
      <c r="C10" s="135"/>
      <c r="D10" s="135"/>
      <c r="E10" s="135"/>
      <c r="F10" s="137"/>
      <c r="G10" s="138"/>
      <c r="H10" s="147" t="str">
        <f>IF(G10="","",DATEDIF(G10,Facesheet!$B$3,"Y"))</f>
        <v/>
      </c>
      <c r="I10" s="462"/>
      <c r="J10" s="462"/>
      <c r="K10" s="462"/>
      <c r="L10" s="462"/>
      <c r="M10" s="462"/>
      <c r="N10" s="462"/>
      <c r="O10" s="462"/>
    </row>
    <row r="11" spans="1:22" s="73" customFormat="1" ht="21" customHeight="1" x14ac:dyDescent="0.15">
      <c r="A11" s="145">
        <v>1</v>
      </c>
      <c r="B11" s="136"/>
      <c r="C11" s="137"/>
      <c r="D11" s="137"/>
      <c r="E11" s="135"/>
      <c r="F11" s="137"/>
      <c r="G11" s="138"/>
      <c r="H11" s="147" t="str">
        <f>IF(G11="","",DATEDIF(G11,Facesheet!$B$3,"Y"))</f>
        <v/>
      </c>
      <c r="I11" s="139"/>
      <c r="J11" s="135"/>
      <c r="K11" s="135"/>
      <c r="L11" s="150" t="str">
        <f>IF(I11="", "", I11)</f>
        <v/>
      </c>
      <c r="M11" s="137"/>
      <c r="N11" s="140"/>
      <c r="O11" s="135"/>
    </row>
    <row r="12" spans="1:22" s="73" customFormat="1" ht="21" customHeight="1" x14ac:dyDescent="0.15">
      <c r="A12" s="145">
        <v>2</v>
      </c>
      <c r="B12" s="136"/>
      <c r="C12" s="137"/>
      <c r="D12" s="137"/>
      <c r="E12" s="135"/>
      <c r="F12" s="137"/>
      <c r="G12" s="138"/>
      <c r="H12" s="147" t="str">
        <f>IF(G12="","",DATEDIF(G12,Facesheet!$B$3,"Y"))</f>
        <v/>
      </c>
      <c r="I12" s="139"/>
      <c r="J12" s="135"/>
      <c r="K12" s="135"/>
      <c r="L12" s="150" t="str">
        <f t="shared" ref="L12:L70" si="0">IF(I12="", "", I12)</f>
        <v/>
      </c>
      <c r="M12" s="137"/>
      <c r="N12" s="140"/>
      <c r="O12" s="135"/>
      <c r="R12" s="46"/>
      <c r="S12" s="29"/>
      <c r="T12" s="29"/>
      <c r="U12" s="46"/>
      <c r="V12" s="46"/>
    </row>
    <row r="13" spans="1:22" s="73" customFormat="1" ht="21" customHeight="1" x14ac:dyDescent="0.15">
      <c r="A13" s="145">
        <v>3</v>
      </c>
      <c r="B13" s="136"/>
      <c r="C13" s="137"/>
      <c r="D13" s="137"/>
      <c r="E13" s="135"/>
      <c r="F13" s="137"/>
      <c r="G13" s="138"/>
      <c r="H13" s="147" t="str">
        <f>IF(G13="","",DATEDIF(G13,Facesheet!$B$3,"Y"))</f>
        <v/>
      </c>
      <c r="I13" s="139"/>
      <c r="J13" s="135"/>
      <c r="K13" s="135"/>
      <c r="L13" s="150" t="str">
        <f t="shared" si="0"/>
        <v/>
      </c>
      <c r="M13" s="137"/>
      <c r="N13" s="140"/>
      <c r="O13" s="135"/>
      <c r="R13" s="46"/>
      <c r="S13" s="29"/>
      <c r="T13" s="29"/>
      <c r="U13" s="46"/>
      <c r="V13" s="46"/>
    </row>
    <row r="14" spans="1:22" s="73" customFormat="1" ht="21" customHeight="1" x14ac:dyDescent="0.15">
      <c r="A14" s="145">
        <v>4</v>
      </c>
      <c r="B14" s="136"/>
      <c r="C14" s="137"/>
      <c r="D14" s="137"/>
      <c r="E14" s="135"/>
      <c r="F14" s="137"/>
      <c r="G14" s="138"/>
      <c r="H14" s="147" t="str">
        <f>IF(G14="","",DATEDIF(G14,Facesheet!$B$3,"Y"))</f>
        <v/>
      </c>
      <c r="I14" s="139"/>
      <c r="J14" s="135"/>
      <c r="K14" s="135"/>
      <c r="L14" s="150" t="str">
        <f t="shared" si="0"/>
        <v/>
      </c>
      <c r="M14" s="137"/>
      <c r="N14" s="140"/>
      <c r="O14" s="135"/>
      <c r="R14" s="46"/>
      <c r="S14" s="29"/>
      <c r="T14" s="29"/>
      <c r="U14" s="46"/>
      <c r="V14" s="46"/>
    </row>
    <row r="15" spans="1:22" s="73" customFormat="1" ht="21" customHeight="1" x14ac:dyDescent="0.15">
      <c r="A15" s="145">
        <v>5</v>
      </c>
      <c r="B15" s="136"/>
      <c r="C15" s="137"/>
      <c r="D15" s="137"/>
      <c r="E15" s="135"/>
      <c r="F15" s="137"/>
      <c r="G15" s="138"/>
      <c r="H15" s="147" t="str">
        <f>IF(G15="","",DATEDIF(G15,Facesheet!$B$3,"Y"))</f>
        <v/>
      </c>
      <c r="I15" s="139"/>
      <c r="J15" s="135"/>
      <c r="K15" s="135"/>
      <c r="L15" s="150" t="str">
        <f t="shared" si="0"/>
        <v/>
      </c>
      <c r="M15" s="137"/>
      <c r="N15" s="140"/>
      <c r="O15" s="135"/>
      <c r="R15" s="75"/>
      <c r="S15" s="29"/>
      <c r="T15" s="29"/>
      <c r="U15" s="46"/>
      <c r="V15" s="46"/>
    </row>
    <row r="16" spans="1:22" s="73" customFormat="1" ht="21" customHeight="1" x14ac:dyDescent="0.15">
      <c r="A16" s="145">
        <v>6</v>
      </c>
      <c r="B16" s="136"/>
      <c r="C16" s="137"/>
      <c r="D16" s="137"/>
      <c r="E16" s="135"/>
      <c r="F16" s="137"/>
      <c r="G16" s="138"/>
      <c r="H16" s="147" t="str">
        <f>IF(G16="","",DATEDIF(G16,Facesheet!$B$3,"Y"))</f>
        <v/>
      </c>
      <c r="I16" s="139"/>
      <c r="J16" s="135"/>
      <c r="K16" s="135"/>
      <c r="L16" s="150" t="str">
        <f t="shared" si="0"/>
        <v/>
      </c>
      <c r="M16" s="137"/>
      <c r="N16" s="140"/>
      <c r="O16" s="135"/>
      <c r="S16" s="29"/>
      <c r="T16" s="29"/>
      <c r="U16" s="46"/>
      <c r="V16" s="46"/>
    </row>
    <row r="17" spans="1:22" s="73" customFormat="1" ht="21" customHeight="1" x14ac:dyDescent="0.15">
      <c r="A17" s="145">
        <v>7</v>
      </c>
      <c r="B17" s="136"/>
      <c r="C17" s="137"/>
      <c r="D17" s="137"/>
      <c r="E17" s="135"/>
      <c r="F17" s="137"/>
      <c r="G17" s="138"/>
      <c r="H17" s="147" t="str">
        <f>IF(G17="","",DATEDIF(G17,Facesheet!$B$3,"Y"))</f>
        <v/>
      </c>
      <c r="I17" s="139"/>
      <c r="J17" s="135"/>
      <c r="K17" s="135"/>
      <c r="L17" s="150" t="str">
        <f t="shared" si="0"/>
        <v/>
      </c>
      <c r="M17" s="137"/>
      <c r="N17" s="140"/>
      <c r="O17" s="135"/>
      <c r="S17" s="29"/>
      <c r="T17" s="76"/>
      <c r="U17" s="46"/>
      <c r="V17" s="46"/>
    </row>
    <row r="18" spans="1:22" s="73" customFormat="1" ht="21" customHeight="1" x14ac:dyDescent="0.15">
      <c r="A18" s="145">
        <v>8</v>
      </c>
      <c r="B18" s="136"/>
      <c r="C18" s="137"/>
      <c r="D18" s="137"/>
      <c r="E18" s="135"/>
      <c r="F18" s="137"/>
      <c r="G18" s="138"/>
      <c r="H18" s="147" t="str">
        <f>IF(G18="","",DATEDIF(G18,Facesheet!$B$3,"Y"))</f>
        <v/>
      </c>
      <c r="I18" s="139"/>
      <c r="J18" s="135"/>
      <c r="K18" s="135"/>
      <c r="L18" s="150" t="str">
        <f t="shared" si="0"/>
        <v/>
      </c>
      <c r="M18" s="137"/>
      <c r="N18" s="140"/>
      <c r="O18" s="135"/>
      <c r="S18" s="76"/>
      <c r="U18" s="46"/>
      <c r="V18" s="46"/>
    </row>
    <row r="19" spans="1:22" s="73" customFormat="1" ht="21" customHeight="1" x14ac:dyDescent="0.15">
      <c r="A19" s="145">
        <v>9</v>
      </c>
      <c r="B19" s="136"/>
      <c r="C19" s="137"/>
      <c r="D19" s="137"/>
      <c r="E19" s="135"/>
      <c r="F19" s="137"/>
      <c r="G19" s="138"/>
      <c r="H19" s="147" t="str">
        <f>IF(G19="","",DATEDIF(G19,Facesheet!$B$3,"Y"))</f>
        <v/>
      </c>
      <c r="I19" s="139"/>
      <c r="J19" s="135"/>
      <c r="K19" s="135"/>
      <c r="L19" s="150" t="str">
        <f t="shared" si="0"/>
        <v/>
      </c>
      <c r="M19" s="137"/>
      <c r="N19" s="140"/>
      <c r="O19" s="135"/>
      <c r="U19" s="46"/>
      <c r="V19" s="46"/>
    </row>
    <row r="20" spans="1:22" s="73" customFormat="1" ht="21" customHeight="1" x14ac:dyDescent="0.15">
      <c r="A20" s="145">
        <v>10</v>
      </c>
      <c r="B20" s="136"/>
      <c r="C20" s="137"/>
      <c r="D20" s="137"/>
      <c r="E20" s="135"/>
      <c r="F20" s="137"/>
      <c r="G20" s="138"/>
      <c r="H20" s="147" t="str">
        <f>IF(G20="","",DATEDIF(G20,Facesheet!$B$3,"Y"))</f>
        <v/>
      </c>
      <c r="I20" s="139"/>
      <c r="J20" s="135"/>
      <c r="K20" s="135"/>
      <c r="L20" s="150" t="str">
        <f t="shared" si="0"/>
        <v/>
      </c>
      <c r="M20" s="137"/>
      <c r="N20" s="140"/>
      <c r="O20" s="135"/>
      <c r="U20" s="46"/>
      <c r="V20" s="46"/>
    </row>
    <row r="21" spans="1:22" s="73" customFormat="1" ht="21" customHeight="1" x14ac:dyDescent="0.15">
      <c r="A21" s="145">
        <v>11</v>
      </c>
      <c r="B21" s="136"/>
      <c r="C21" s="137"/>
      <c r="D21" s="137"/>
      <c r="E21" s="135"/>
      <c r="F21" s="137"/>
      <c r="G21" s="138"/>
      <c r="H21" s="147" t="str">
        <f>IF(G21="","",DATEDIF(G21,Facesheet!$B$3,"Y"))</f>
        <v/>
      </c>
      <c r="I21" s="139"/>
      <c r="J21" s="135"/>
      <c r="K21" s="135"/>
      <c r="L21" s="150" t="str">
        <f t="shared" si="0"/>
        <v/>
      </c>
      <c r="M21" s="137"/>
      <c r="N21" s="140"/>
      <c r="O21" s="135"/>
      <c r="U21" s="46"/>
      <c r="V21" s="46"/>
    </row>
    <row r="22" spans="1:22" s="73" customFormat="1" ht="21" customHeight="1" x14ac:dyDescent="0.15">
      <c r="A22" s="145">
        <v>12</v>
      </c>
      <c r="B22" s="136"/>
      <c r="C22" s="137"/>
      <c r="D22" s="137"/>
      <c r="E22" s="135"/>
      <c r="F22" s="137"/>
      <c r="G22" s="138"/>
      <c r="H22" s="147" t="str">
        <f>IF(G22="","",DATEDIF(G22,Facesheet!$B$3,"Y"))</f>
        <v/>
      </c>
      <c r="I22" s="139"/>
      <c r="J22" s="135"/>
      <c r="K22" s="135"/>
      <c r="L22" s="150" t="str">
        <f t="shared" si="0"/>
        <v/>
      </c>
      <c r="M22" s="137"/>
      <c r="N22" s="140"/>
      <c r="O22" s="135"/>
      <c r="U22" s="46"/>
      <c r="V22" s="46"/>
    </row>
    <row r="23" spans="1:22" s="73" customFormat="1" ht="21" customHeight="1" x14ac:dyDescent="0.15">
      <c r="A23" s="145">
        <v>13</v>
      </c>
      <c r="B23" s="136"/>
      <c r="C23" s="137"/>
      <c r="D23" s="137"/>
      <c r="E23" s="135"/>
      <c r="F23" s="137"/>
      <c r="G23" s="138"/>
      <c r="H23" s="147" t="str">
        <f>IF(G23="","",DATEDIF(G23,Facesheet!$B$3,"Y"))</f>
        <v/>
      </c>
      <c r="I23" s="139"/>
      <c r="J23" s="135"/>
      <c r="K23" s="135"/>
      <c r="L23" s="150" t="str">
        <f t="shared" si="0"/>
        <v/>
      </c>
      <c r="M23" s="137"/>
      <c r="N23" s="140"/>
      <c r="O23" s="135"/>
      <c r="U23" s="46"/>
      <c r="V23" s="46"/>
    </row>
    <row r="24" spans="1:22" s="73" customFormat="1" ht="21" customHeight="1" x14ac:dyDescent="0.15">
      <c r="A24" s="145">
        <v>14</v>
      </c>
      <c r="B24" s="136"/>
      <c r="C24" s="137"/>
      <c r="D24" s="137"/>
      <c r="E24" s="135"/>
      <c r="F24" s="137"/>
      <c r="G24" s="138"/>
      <c r="H24" s="147" t="str">
        <f>IF(G24="","",DATEDIF(G24,Facesheet!$B$3,"Y"))</f>
        <v/>
      </c>
      <c r="I24" s="139"/>
      <c r="J24" s="135"/>
      <c r="K24" s="135"/>
      <c r="L24" s="150" t="str">
        <f t="shared" si="0"/>
        <v/>
      </c>
      <c r="M24" s="137"/>
      <c r="N24" s="140"/>
      <c r="O24" s="135"/>
      <c r="U24" s="46"/>
      <c r="V24" s="46"/>
    </row>
    <row r="25" spans="1:22" s="73" customFormat="1" ht="21" customHeight="1" x14ac:dyDescent="0.15">
      <c r="A25" s="145">
        <v>15</v>
      </c>
      <c r="B25" s="136"/>
      <c r="C25" s="137"/>
      <c r="D25" s="137"/>
      <c r="E25" s="135"/>
      <c r="F25" s="137"/>
      <c r="G25" s="138"/>
      <c r="H25" s="147" t="str">
        <f>IF(G25="","",DATEDIF(G25,Facesheet!$B$3,"Y"))</f>
        <v/>
      </c>
      <c r="I25" s="139"/>
      <c r="J25" s="135"/>
      <c r="K25" s="135"/>
      <c r="L25" s="150" t="str">
        <f t="shared" si="0"/>
        <v/>
      </c>
      <c r="M25" s="137"/>
      <c r="N25" s="140"/>
      <c r="O25" s="135"/>
      <c r="U25" s="46"/>
      <c r="V25" s="46"/>
    </row>
    <row r="26" spans="1:22" s="73" customFormat="1" ht="21" customHeight="1" x14ac:dyDescent="0.15">
      <c r="A26" s="145">
        <v>16</v>
      </c>
      <c r="B26" s="136"/>
      <c r="C26" s="137"/>
      <c r="D26" s="137"/>
      <c r="E26" s="135"/>
      <c r="F26" s="137"/>
      <c r="G26" s="138"/>
      <c r="H26" s="147" t="str">
        <f>IF(G26="","",DATEDIF(G26,Facesheet!$B$3,"Y"))</f>
        <v/>
      </c>
      <c r="I26" s="139"/>
      <c r="J26" s="135"/>
      <c r="K26" s="135"/>
      <c r="L26" s="150" t="str">
        <f t="shared" si="0"/>
        <v/>
      </c>
      <c r="M26" s="137"/>
      <c r="N26" s="140"/>
      <c r="O26" s="135"/>
      <c r="U26" s="46"/>
      <c r="V26" s="46"/>
    </row>
    <row r="27" spans="1:22" s="73" customFormat="1" ht="21" customHeight="1" x14ac:dyDescent="0.15">
      <c r="A27" s="145">
        <v>17</v>
      </c>
      <c r="B27" s="136"/>
      <c r="C27" s="137"/>
      <c r="D27" s="137"/>
      <c r="E27" s="135"/>
      <c r="F27" s="137"/>
      <c r="G27" s="138"/>
      <c r="H27" s="147" t="str">
        <f>IF(G27="","",DATEDIF(G27,Facesheet!$B$3,"Y"))</f>
        <v/>
      </c>
      <c r="I27" s="139"/>
      <c r="J27" s="135"/>
      <c r="K27" s="135"/>
      <c r="L27" s="150" t="str">
        <f t="shared" si="0"/>
        <v/>
      </c>
      <c r="M27" s="137"/>
      <c r="N27" s="140"/>
      <c r="O27" s="135"/>
      <c r="U27" s="46"/>
      <c r="V27" s="46"/>
    </row>
    <row r="28" spans="1:22" s="73" customFormat="1" ht="21" customHeight="1" x14ac:dyDescent="0.15">
      <c r="A28" s="145">
        <v>18</v>
      </c>
      <c r="B28" s="136"/>
      <c r="C28" s="137"/>
      <c r="D28" s="137"/>
      <c r="E28" s="135"/>
      <c r="F28" s="137"/>
      <c r="G28" s="138"/>
      <c r="H28" s="147" t="str">
        <f>IF(G28="","",DATEDIF(G28,Facesheet!$B$3,"Y"))</f>
        <v/>
      </c>
      <c r="I28" s="139"/>
      <c r="J28" s="135"/>
      <c r="K28" s="135"/>
      <c r="L28" s="150" t="str">
        <f t="shared" si="0"/>
        <v/>
      </c>
      <c r="M28" s="137"/>
      <c r="N28" s="140"/>
      <c r="O28" s="135"/>
      <c r="U28" s="46"/>
      <c r="V28" s="46"/>
    </row>
    <row r="29" spans="1:22" s="73" customFormat="1" ht="21" customHeight="1" x14ac:dyDescent="0.15">
      <c r="A29" s="145">
        <v>19</v>
      </c>
      <c r="B29" s="136"/>
      <c r="C29" s="137"/>
      <c r="D29" s="137"/>
      <c r="E29" s="135"/>
      <c r="F29" s="137"/>
      <c r="G29" s="138"/>
      <c r="H29" s="147" t="str">
        <f>IF(G29="","",DATEDIF(G29,Facesheet!$B$3,"Y"))</f>
        <v/>
      </c>
      <c r="I29" s="139"/>
      <c r="J29" s="135"/>
      <c r="K29" s="135"/>
      <c r="L29" s="150" t="str">
        <f t="shared" si="0"/>
        <v/>
      </c>
      <c r="M29" s="137"/>
      <c r="N29" s="140"/>
      <c r="O29" s="135"/>
      <c r="U29" s="46"/>
      <c r="V29" s="46"/>
    </row>
    <row r="30" spans="1:22" s="73" customFormat="1" ht="21" customHeight="1" x14ac:dyDescent="0.15">
      <c r="A30" s="145">
        <v>20</v>
      </c>
      <c r="B30" s="136"/>
      <c r="C30" s="137"/>
      <c r="D30" s="137"/>
      <c r="E30" s="135"/>
      <c r="F30" s="137"/>
      <c r="G30" s="138"/>
      <c r="H30" s="147" t="str">
        <f>IF(G30="","",DATEDIF(G30,Facesheet!$B$3,"Y"))</f>
        <v/>
      </c>
      <c r="I30" s="139"/>
      <c r="J30" s="135"/>
      <c r="K30" s="135"/>
      <c r="L30" s="150" t="str">
        <f t="shared" si="0"/>
        <v/>
      </c>
      <c r="M30" s="137"/>
      <c r="N30" s="140"/>
      <c r="O30" s="135"/>
      <c r="U30" s="46"/>
      <c r="V30" s="46"/>
    </row>
    <row r="31" spans="1:22" s="73" customFormat="1" ht="21" customHeight="1" x14ac:dyDescent="0.15">
      <c r="A31" s="145">
        <v>21</v>
      </c>
      <c r="B31" s="136"/>
      <c r="C31" s="137"/>
      <c r="D31" s="137"/>
      <c r="E31" s="135"/>
      <c r="F31" s="137"/>
      <c r="G31" s="138"/>
      <c r="H31" s="147" t="str">
        <f>IF(G31="","",DATEDIF(G31,Facesheet!$B$3,"Y"))</f>
        <v/>
      </c>
      <c r="I31" s="139"/>
      <c r="J31" s="135"/>
      <c r="K31" s="135"/>
      <c r="L31" s="150" t="str">
        <f t="shared" si="0"/>
        <v/>
      </c>
      <c r="M31" s="137"/>
      <c r="N31" s="140"/>
      <c r="O31" s="135"/>
      <c r="U31" s="46"/>
      <c r="V31" s="46"/>
    </row>
    <row r="32" spans="1:22" s="73" customFormat="1" ht="21" customHeight="1" x14ac:dyDescent="0.15">
      <c r="A32" s="145">
        <v>22</v>
      </c>
      <c r="B32" s="136"/>
      <c r="C32" s="137"/>
      <c r="D32" s="137"/>
      <c r="E32" s="135"/>
      <c r="F32" s="137"/>
      <c r="G32" s="138"/>
      <c r="H32" s="147" t="str">
        <f>IF(G32="","",DATEDIF(G32,Facesheet!$B$3,"Y"))</f>
        <v/>
      </c>
      <c r="I32" s="139"/>
      <c r="J32" s="135"/>
      <c r="K32" s="135"/>
      <c r="L32" s="150" t="str">
        <f t="shared" si="0"/>
        <v/>
      </c>
      <c r="M32" s="137"/>
      <c r="N32" s="140"/>
      <c r="O32" s="135"/>
      <c r="U32" s="46"/>
      <c r="V32" s="46"/>
    </row>
    <row r="33" spans="1:22" s="73" customFormat="1" ht="21" customHeight="1" x14ac:dyDescent="0.15">
      <c r="A33" s="145">
        <v>23</v>
      </c>
      <c r="B33" s="136"/>
      <c r="C33" s="137"/>
      <c r="D33" s="137"/>
      <c r="E33" s="135"/>
      <c r="F33" s="137"/>
      <c r="G33" s="138"/>
      <c r="H33" s="147" t="str">
        <f>IF(G33="","",DATEDIF(G33,Facesheet!$B$3,"Y"))</f>
        <v/>
      </c>
      <c r="I33" s="139"/>
      <c r="J33" s="135"/>
      <c r="K33" s="135"/>
      <c r="L33" s="150" t="str">
        <f t="shared" si="0"/>
        <v/>
      </c>
      <c r="M33" s="137"/>
      <c r="N33" s="140"/>
      <c r="O33" s="135"/>
      <c r="U33" s="46"/>
      <c r="V33" s="46"/>
    </row>
    <row r="34" spans="1:22" s="73" customFormat="1" ht="21" customHeight="1" x14ac:dyDescent="0.15">
      <c r="A34" s="145">
        <v>24</v>
      </c>
      <c r="B34" s="136"/>
      <c r="C34" s="137"/>
      <c r="D34" s="137"/>
      <c r="E34" s="135"/>
      <c r="F34" s="137"/>
      <c r="G34" s="138"/>
      <c r="H34" s="147" t="str">
        <f>IF(G34="","",DATEDIF(G34,Facesheet!$B$3,"Y"))</f>
        <v/>
      </c>
      <c r="I34" s="139"/>
      <c r="J34" s="135"/>
      <c r="K34" s="135"/>
      <c r="L34" s="150" t="str">
        <f t="shared" si="0"/>
        <v/>
      </c>
      <c r="M34" s="137"/>
      <c r="N34" s="140"/>
      <c r="O34" s="135"/>
      <c r="U34" s="46"/>
      <c r="V34" s="46"/>
    </row>
    <row r="35" spans="1:22" s="73" customFormat="1" ht="21" customHeight="1" x14ac:dyDescent="0.15">
      <c r="A35" s="145">
        <v>25</v>
      </c>
      <c r="B35" s="136"/>
      <c r="C35" s="137"/>
      <c r="D35" s="137"/>
      <c r="E35" s="135"/>
      <c r="F35" s="137"/>
      <c r="G35" s="138"/>
      <c r="H35" s="147" t="str">
        <f>IF(G35="","",DATEDIF(G35,Facesheet!$B$3,"Y"))</f>
        <v/>
      </c>
      <c r="I35" s="139"/>
      <c r="J35" s="135"/>
      <c r="K35" s="135"/>
      <c r="L35" s="150" t="str">
        <f t="shared" si="0"/>
        <v/>
      </c>
      <c r="M35" s="137"/>
      <c r="N35" s="140"/>
      <c r="O35" s="135"/>
      <c r="U35" s="46"/>
      <c r="V35" s="46"/>
    </row>
    <row r="36" spans="1:22" s="73" customFormat="1" ht="21" customHeight="1" x14ac:dyDescent="0.15">
      <c r="A36" s="145">
        <v>26</v>
      </c>
      <c r="B36" s="136"/>
      <c r="C36" s="137"/>
      <c r="D36" s="137"/>
      <c r="E36" s="135"/>
      <c r="F36" s="137"/>
      <c r="G36" s="138"/>
      <c r="H36" s="147" t="str">
        <f>IF(G36="","",DATEDIF(G36,Facesheet!$B$3,"Y"))</f>
        <v/>
      </c>
      <c r="I36" s="139"/>
      <c r="J36" s="135"/>
      <c r="K36" s="135"/>
      <c r="L36" s="150" t="str">
        <f t="shared" si="0"/>
        <v/>
      </c>
      <c r="M36" s="137"/>
      <c r="N36" s="140"/>
      <c r="O36" s="135"/>
    </row>
    <row r="37" spans="1:22" s="73" customFormat="1" ht="21" customHeight="1" x14ac:dyDescent="0.15">
      <c r="A37" s="145">
        <v>27</v>
      </c>
      <c r="B37" s="136"/>
      <c r="C37" s="137"/>
      <c r="D37" s="137"/>
      <c r="E37" s="135"/>
      <c r="F37" s="137"/>
      <c r="G37" s="138"/>
      <c r="H37" s="147" t="str">
        <f>IF(G37="","",DATEDIF(G37,Facesheet!$B$3,"Y"))</f>
        <v/>
      </c>
      <c r="I37" s="139"/>
      <c r="J37" s="135"/>
      <c r="K37" s="135"/>
      <c r="L37" s="150" t="str">
        <f t="shared" si="0"/>
        <v/>
      </c>
      <c r="M37" s="137"/>
      <c r="N37" s="140"/>
      <c r="O37" s="135"/>
    </row>
    <row r="38" spans="1:22" s="73" customFormat="1" ht="21" customHeight="1" x14ac:dyDescent="0.15">
      <c r="A38" s="145">
        <v>28</v>
      </c>
      <c r="B38" s="136"/>
      <c r="C38" s="137"/>
      <c r="D38" s="137"/>
      <c r="E38" s="135"/>
      <c r="F38" s="137"/>
      <c r="G38" s="138"/>
      <c r="H38" s="147" t="str">
        <f>IF(G38="","",DATEDIF(G38,Facesheet!$B$3,"Y"))</f>
        <v/>
      </c>
      <c r="I38" s="139"/>
      <c r="J38" s="135"/>
      <c r="K38" s="135"/>
      <c r="L38" s="150" t="str">
        <f t="shared" si="0"/>
        <v/>
      </c>
      <c r="M38" s="137"/>
      <c r="N38" s="140"/>
      <c r="O38" s="135"/>
    </row>
    <row r="39" spans="1:22" s="73" customFormat="1" ht="21" customHeight="1" x14ac:dyDescent="0.15">
      <c r="A39" s="145">
        <v>29</v>
      </c>
      <c r="B39" s="136"/>
      <c r="C39" s="137"/>
      <c r="D39" s="137"/>
      <c r="E39" s="135"/>
      <c r="F39" s="137"/>
      <c r="G39" s="138"/>
      <c r="H39" s="147" t="str">
        <f>IF(G39="","",DATEDIF(G39,Facesheet!$B$3,"Y"))</f>
        <v/>
      </c>
      <c r="I39" s="139"/>
      <c r="J39" s="135"/>
      <c r="K39" s="135"/>
      <c r="L39" s="150" t="str">
        <f t="shared" si="0"/>
        <v/>
      </c>
      <c r="M39" s="137"/>
      <c r="N39" s="140"/>
      <c r="O39" s="135"/>
    </row>
    <row r="40" spans="1:22" s="73" customFormat="1" ht="21" customHeight="1" x14ac:dyDescent="0.15">
      <c r="A40" s="145">
        <v>30</v>
      </c>
      <c r="B40" s="136"/>
      <c r="C40" s="137"/>
      <c r="D40" s="137"/>
      <c r="E40" s="135"/>
      <c r="F40" s="137"/>
      <c r="G40" s="138"/>
      <c r="H40" s="147" t="str">
        <f>IF(G40="","",DATEDIF(G40,Facesheet!$B$3,"Y"))</f>
        <v/>
      </c>
      <c r="I40" s="139"/>
      <c r="J40" s="135"/>
      <c r="K40" s="135"/>
      <c r="L40" s="150" t="str">
        <f t="shared" si="0"/>
        <v/>
      </c>
      <c r="M40" s="137"/>
      <c r="N40" s="140"/>
      <c r="O40" s="135"/>
    </row>
    <row r="41" spans="1:22" s="73" customFormat="1" ht="21" customHeight="1" x14ac:dyDescent="0.15">
      <c r="A41" s="145">
        <v>31</v>
      </c>
      <c r="B41" s="136"/>
      <c r="C41" s="137"/>
      <c r="D41" s="137"/>
      <c r="E41" s="135"/>
      <c r="F41" s="137"/>
      <c r="G41" s="138"/>
      <c r="H41" s="147" t="str">
        <f>IF(G41="","",DATEDIF(G41,Facesheet!$B$3,"Y"))</f>
        <v/>
      </c>
      <c r="I41" s="139"/>
      <c r="J41" s="135"/>
      <c r="K41" s="135"/>
      <c r="L41" s="150" t="str">
        <f t="shared" si="0"/>
        <v/>
      </c>
      <c r="M41" s="137"/>
      <c r="N41" s="140"/>
      <c r="O41" s="135"/>
    </row>
    <row r="42" spans="1:22" s="73" customFormat="1" ht="21" customHeight="1" x14ac:dyDescent="0.15">
      <c r="A42" s="145">
        <v>32</v>
      </c>
      <c r="B42" s="136"/>
      <c r="C42" s="137"/>
      <c r="D42" s="137"/>
      <c r="E42" s="135"/>
      <c r="F42" s="137"/>
      <c r="G42" s="138"/>
      <c r="H42" s="147" t="str">
        <f>IF(G42="","",DATEDIF(G42,Facesheet!$B$3,"Y"))</f>
        <v/>
      </c>
      <c r="I42" s="139"/>
      <c r="J42" s="135"/>
      <c r="K42" s="135"/>
      <c r="L42" s="150" t="str">
        <f t="shared" si="0"/>
        <v/>
      </c>
      <c r="M42" s="137"/>
      <c r="N42" s="140"/>
      <c r="O42" s="135"/>
    </row>
    <row r="43" spans="1:22" s="73" customFormat="1" ht="21" customHeight="1" x14ac:dyDescent="0.15">
      <c r="A43" s="145">
        <v>33</v>
      </c>
      <c r="B43" s="136"/>
      <c r="C43" s="137"/>
      <c r="D43" s="137"/>
      <c r="E43" s="135"/>
      <c r="F43" s="137"/>
      <c r="G43" s="138"/>
      <c r="H43" s="147" t="str">
        <f>IF(G43="","",DATEDIF(G43,Facesheet!$B$3,"Y"))</f>
        <v/>
      </c>
      <c r="I43" s="139"/>
      <c r="J43" s="135"/>
      <c r="K43" s="135"/>
      <c r="L43" s="150" t="str">
        <f t="shared" si="0"/>
        <v/>
      </c>
      <c r="M43" s="137"/>
      <c r="N43" s="140"/>
      <c r="O43" s="135"/>
    </row>
    <row r="44" spans="1:22" s="73" customFormat="1" ht="21" customHeight="1" x14ac:dyDescent="0.15">
      <c r="A44" s="145">
        <v>34</v>
      </c>
      <c r="B44" s="136"/>
      <c r="C44" s="137"/>
      <c r="D44" s="137"/>
      <c r="E44" s="135"/>
      <c r="F44" s="137"/>
      <c r="G44" s="138"/>
      <c r="H44" s="147" t="str">
        <f>IF(G44="","",DATEDIF(G44,Facesheet!$B$3,"Y"))</f>
        <v/>
      </c>
      <c r="I44" s="139"/>
      <c r="J44" s="135"/>
      <c r="K44" s="135"/>
      <c r="L44" s="150" t="str">
        <f t="shared" si="0"/>
        <v/>
      </c>
      <c r="M44" s="137"/>
      <c r="N44" s="140"/>
      <c r="O44" s="135"/>
    </row>
    <row r="45" spans="1:22" s="73" customFormat="1" ht="21" customHeight="1" x14ac:dyDescent="0.15">
      <c r="A45" s="145">
        <v>35</v>
      </c>
      <c r="B45" s="136"/>
      <c r="C45" s="137"/>
      <c r="D45" s="137"/>
      <c r="E45" s="135"/>
      <c r="F45" s="137"/>
      <c r="G45" s="138"/>
      <c r="H45" s="147" t="str">
        <f>IF(G45="","",DATEDIF(G45,Facesheet!$B$3,"Y"))</f>
        <v/>
      </c>
      <c r="I45" s="139"/>
      <c r="J45" s="135"/>
      <c r="K45" s="135"/>
      <c r="L45" s="150" t="str">
        <f t="shared" si="0"/>
        <v/>
      </c>
      <c r="M45" s="137"/>
      <c r="N45" s="140"/>
      <c r="O45" s="135"/>
    </row>
    <row r="46" spans="1:22" s="73" customFormat="1" ht="21" customHeight="1" x14ac:dyDescent="0.15">
      <c r="A46" s="145">
        <v>36</v>
      </c>
      <c r="B46" s="136"/>
      <c r="C46" s="137"/>
      <c r="D46" s="137"/>
      <c r="E46" s="135"/>
      <c r="F46" s="137"/>
      <c r="G46" s="138"/>
      <c r="H46" s="147" t="str">
        <f>IF(G46="","",DATEDIF(G46,Facesheet!$B$3,"Y"))</f>
        <v/>
      </c>
      <c r="I46" s="139"/>
      <c r="J46" s="135"/>
      <c r="K46" s="135"/>
      <c r="L46" s="150" t="str">
        <f t="shared" si="0"/>
        <v/>
      </c>
      <c r="M46" s="137"/>
      <c r="N46" s="140"/>
      <c r="O46" s="135"/>
    </row>
    <row r="47" spans="1:22" s="73" customFormat="1" ht="21" customHeight="1" x14ac:dyDescent="0.15">
      <c r="A47" s="145">
        <v>37</v>
      </c>
      <c r="B47" s="136"/>
      <c r="C47" s="137"/>
      <c r="D47" s="137"/>
      <c r="E47" s="135"/>
      <c r="F47" s="137"/>
      <c r="G47" s="138"/>
      <c r="H47" s="147" t="str">
        <f>IF(G47="","",DATEDIF(G47,Facesheet!$B$3,"Y"))</f>
        <v/>
      </c>
      <c r="I47" s="139"/>
      <c r="J47" s="135"/>
      <c r="K47" s="135"/>
      <c r="L47" s="150" t="str">
        <f t="shared" si="0"/>
        <v/>
      </c>
      <c r="M47" s="137"/>
      <c r="N47" s="140"/>
      <c r="O47" s="135"/>
    </row>
    <row r="48" spans="1:22" s="73" customFormat="1" ht="21" customHeight="1" x14ac:dyDescent="0.15">
      <c r="A48" s="145">
        <v>38</v>
      </c>
      <c r="B48" s="136"/>
      <c r="C48" s="137"/>
      <c r="D48" s="137"/>
      <c r="E48" s="135"/>
      <c r="F48" s="137"/>
      <c r="G48" s="138"/>
      <c r="H48" s="147" t="str">
        <f>IF(G48="","",DATEDIF(G48,Facesheet!$B$3,"Y"))</f>
        <v/>
      </c>
      <c r="I48" s="139"/>
      <c r="J48" s="135"/>
      <c r="K48" s="135"/>
      <c r="L48" s="150" t="str">
        <f t="shared" si="0"/>
        <v/>
      </c>
      <c r="M48" s="137"/>
      <c r="N48" s="140"/>
      <c r="O48" s="135"/>
    </row>
    <row r="49" spans="1:15" s="73" customFormat="1" ht="21" customHeight="1" x14ac:dyDescent="0.15">
      <c r="A49" s="145">
        <v>39</v>
      </c>
      <c r="B49" s="136"/>
      <c r="C49" s="137"/>
      <c r="D49" s="137"/>
      <c r="E49" s="135"/>
      <c r="F49" s="137"/>
      <c r="G49" s="138"/>
      <c r="H49" s="147" t="str">
        <f>IF(G49="","",DATEDIF(G49,Facesheet!$B$3,"Y"))</f>
        <v/>
      </c>
      <c r="I49" s="139"/>
      <c r="J49" s="135"/>
      <c r="K49" s="135"/>
      <c r="L49" s="150" t="str">
        <f t="shared" si="0"/>
        <v/>
      </c>
      <c r="M49" s="137"/>
      <c r="N49" s="140"/>
      <c r="O49" s="135"/>
    </row>
    <row r="50" spans="1:15" s="73" customFormat="1" ht="21" customHeight="1" x14ac:dyDescent="0.15">
      <c r="A50" s="145">
        <v>40</v>
      </c>
      <c r="B50" s="136"/>
      <c r="C50" s="137"/>
      <c r="D50" s="137"/>
      <c r="E50" s="135"/>
      <c r="F50" s="137"/>
      <c r="G50" s="138"/>
      <c r="H50" s="147" t="str">
        <f>IF(G50="","",DATEDIF(G50,Facesheet!$B$3,"Y"))</f>
        <v/>
      </c>
      <c r="I50" s="139"/>
      <c r="J50" s="135"/>
      <c r="K50" s="135"/>
      <c r="L50" s="150" t="str">
        <f t="shared" si="0"/>
        <v/>
      </c>
      <c r="M50" s="137"/>
      <c r="N50" s="140"/>
      <c r="O50" s="135"/>
    </row>
    <row r="51" spans="1:15" s="73" customFormat="1" ht="21" customHeight="1" x14ac:dyDescent="0.15">
      <c r="A51" s="145">
        <v>41</v>
      </c>
      <c r="B51" s="136"/>
      <c r="C51" s="137"/>
      <c r="D51" s="137"/>
      <c r="E51" s="135"/>
      <c r="F51" s="137"/>
      <c r="G51" s="138"/>
      <c r="H51" s="147" t="str">
        <f>IF(G51="","",DATEDIF(G51,Facesheet!$B$3,"Y"))</f>
        <v/>
      </c>
      <c r="I51" s="139"/>
      <c r="J51" s="135"/>
      <c r="K51" s="135"/>
      <c r="L51" s="150" t="str">
        <f t="shared" si="0"/>
        <v/>
      </c>
      <c r="M51" s="137"/>
      <c r="N51" s="140"/>
      <c r="O51" s="135"/>
    </row>
    <row r="52" spans="1:15" s="73" customFormat="1" ht="21" customHeight="1" x14ac:dyDescent="0.15">
      <c r="A52" s="145">
        <v>42</v>
      </c>
      <c r="B52" s="136"/>
      <c r="C52" s="137"/>
      <c r="D52" s="137"/>
      <c r="E52" s="135"/>
      <c r="F52" s="137"/>
      <c r="G52" s="138"/>
      <c r="H52" s="147" t="str">
        <f>IF(G52="","",DATEDIF(G52,Facesheet!$B$3,"Y"))</f>
        <v/>
      </c>
      <c r="I52" s="139"/>
      <c r="J52" s="135"/>
      <c r="K52" s="135"/>
      <c r="L52" s="150" t="str">
        <f t="shared" si="0"/>
        <v/>
      </c>
      <c r="M52" s="137"/>
      <c r="N52" s="140"/>
      <c r="O52" s="135"/>
    </row>
    <row r="53" spans="1:15" s="73" customFormat="1" ht="21" customHeight="1" x14ac:dyDescent="0.15">
      <c r="A53" s="145">
        <v>43</v>
      </c>
      <c r="B53" s="136"/>
      <c r="C53" s="137"/>
      <c r="D53" s="137"/>
      <c r="E53" s="135"/>
      <c r="F53" s="137"/>
      <c r="G53" s="138"/>
      <c r="H53" s="147" t="str">
        <f>IF(G53="","",DATEDIF(G53,Facesheet!$B$3,"Y"))</f>
        <v/>
      </c>
      <c r="I53" s="139"/>
      <c r="J53" s="135"/>
      <c r="K53" s="135"/>
      <c r="L53" s="150" t="str">
        <f t="shared" si="0"/>
        <v/>
      </c>
      <c r="M53" s="137"/>
      <c r="N53" s="140"/>
      <c r="O53" s="135"/>
    </row>
    <row r="54" spans="1:15" s="73" customFormat="1" ht="21" customHeight="1" x14ac:dyDescent="0.15">
      <c r="A54" s="145">
        <v>44</v>
      </c>
      <c r="B54" s="136"/>
      <c r="C54" s="137"/>
      <c r="D54" s="137"/>
      <c r="E54" s="135"/>
      <c r="F54" s="137"/>
      <c r="G54" s="138"/>
      <c r="H54" s="147" t="str">
        <f>IF(G54="","",DATEDIF(G54,Facesheet!$B$3,"Y"))</f>
        <v/>
      </c>
      <c r="I54" s="139"/>
      <c r="J54" s="135"/>
      <c r="K54" s="135"/>
      <c r="L54" s="150" t="str">
        <f t="shared" si="0"/>
        <v/>
      </c>
      <c r="M54" s="137"/>
      <c r="N54" s="140"/>
      <c r="O54" s="135"/>
    </row>
    <row r="55" spans="1:15" s="73" customFormat="1" ht="21" customHeight="1" x14ac:dyDescent="0.15">
      <c r="A55" s="145">
        <v>45</v>
      </c>
      <c r="B55" s="136"/>
      <c r="C55" s="137"/>
      <c r="D55" s="137"/>
      <c r="E55" s="135"/>
      <c r="F55" s="137"/>
      <c r="G55" s="138"/>
      <c r="H55" s="147" t="str">
        <f>IF(G55="","",DATEDIF(G55,Facesheet!$B$3,"Y"))</f>
        <v/>
      </c>
      <c r="I55" s="139"/>
      <c r="J55" s="135"/>
      <c r="K55" s="135"/>
      <c r="L55" s="150" t="str">
        <f t="shared" si="0"/>
        <v/>
      </c>
      <c r="M55" s="137"/>
      <c r="N55" s="140"/>
      <c r="O55" s="135"/>
    </row>
    <row r="56" spans="1:15" s="73" customFormat="1" ht="21" customHeight="1" x14ac:dyDescent="0.15">
      <c r="A56" s="145">
        <v>46</v>
      </c>
      <c r="B56" s="136"/>
      <c r="C56" s="137"/>
      <c r="D56" s="137"/>
      <c r="E56" s="135"/>
      <c r="F56" s="137"/>
      <c r="G56" s="138"/>
      <c r="H56" s="147" t="str">
        <f>IF(G56="","",DATEDIF(G56,Facesheet!$B$3,"Y"))</f>
        <v/>
      </c>
      <c r="I56" s="139"/>
      <c r="J56" s="135"/>
      <c r="K56" s="135"/>
      <c r="L56" s="150" t="str">
        <f>IF(I56="", "", I56)</f>
        <v/>
      </c>
      <c r="M56" s="137"/>
      <c r="N56" s="140"/>
      <c r="O56" s="135"/>
    </row>
    <row r="57" spans="1:15" s="73" customFormat="1" ht="21" customHeight="1" x14ac:dyDescent="0.15">
      <c r="A57" s="145">
        <v>47</v>
      </c>
      <c r="B57" s="136"/>
      <c r="C57" s="137"/>
      <c r="D57" s="137"/>
      <c r="E57" s="135"/>
      <c r="F57" s="137"/>
      <c r="G57" s="138"/>
      <c r="H57" s="147" t="str">
        <f>IF(G57="","",DATEDIF(G57,Facesheet!$B$3,"Y"))</f>
        <v/>
      </c>
      <c r="I57" s="139"/>
      <c r="J57" s="135"/>
      <c r="K57" s="135"/>
      <c r="L57" s="150" t="str">
        <f>IF(I57="", "", I57)</f>
        <v/>
      </c>
      <c r="M57" s="137"/>
      <c r="N57" s="140"/>
      <c r="O57" s="135"/>
    </row>
    <row r="58" spans="1:15" s="73" customFormat="1" ht="21" customHeight="1" x14ac:dyDescent="0.15">
      <c r="A58" s="145">
        <v>48</v>
      </c>
      <c r="B58" s="136"/>
      <c r="C58" s="137"/>
      <c r="D58" s="137"/>
      <c r="E58" s="135"/>
      <c r="F58" s="137"/>
      <c r="G58" s="138"/>
      <c r="H58" s="147" t="str">
        <f>IF(G58="","",DATEDIF(G58,Facesheet!$B$3,"Y"))</f>
        <v/>
      </c>
      <c r="I58" s="139"/>
      <c r="J58" s="135"/>
      <c r="K58" s="135"/>
      <c r="L58" s="150" t="str">
        <f t="shared" si="0"/>
        <v/>
      </c>
      <c r="M58" s="137"/>
      <c r="N58" s="140"/>
      <c r="O58" s="135"/>
    </row>
    <row r="59" spans="1:15" s="73" customFormat="1" ht="21" customHeight="1" x14ac:dyDescent="0.15">
      <c r="A59" s="145">
        <v>49</v>
      </c>
      <c r="B59" s="136"/>
      <c r="C59" s="137"/>
      <c r="D59" s="137"/>
      <c r="E59" s="135"/>
      <c r="F59" s="137"/>
      <c r="G59" s="138"/>
      <c r="H59" s="147" t="str">
        <f>IF(G59="","",DATEDIF(G59,Facesheet!$B$3,"Y"))</f>
        <v/>
      </c>
      <c r="I59" s="139"/>
      <c r="J59" s="135"/>
      <c r="K59" s="135"/>
      <c r="L59" s="150" t="str">
        <f t="shared" si="0"/>
        <v/>
      </c>
      <c r="M59" s="137"/>
      <c r="N59" s="140"/>
      <c r="O59" s="135"/>
    </row>
    <row r="60" spans="1:15" s="73" customFormat="1" ht="21" customHeight="1" x14ac:dyDescent="0.15">
      <c r="A60" s="145">
        <v>50</v>
      </c>
      <c r="B60" s="136"/>
      <c r="C60" s="137"/>
      <c r="D60" s="137"/>
      <c r="E60" s="135"/>
      <c r="F60" s="137"/>
      <c r="G60" s="138"/>
      <c r="H60" s="147" t="str">
        <f>IF(G60="","",DATEDIF(G60,Facesheet!$B$3,"Y"))</f>
        <v/>
      </c>
      <c r="I60" s="139"/>
      <c r="J60" s="135"/>
      <c r="K60" s="135"/>
      <c r="L60" s="150" t="str">
        <f t="shared" si="0"/>
        <v/>
      </c>
      <c r="M60" s="137"/>
      <c r="N60" s="140"/>
      <c r="O60" s="135"/>
    </row>
    <row r="61" spans="1:15" s="73" customFormat="1" ht="21" customHeight="1" x14ac:dyDescent="0.15">
      <c r="A61" s="145">
        <v>51</v>
      </c>
      <c r="B61" s="136"/>
      <c r="C61" s="137"/>
      <c r="D61" s="137"/>
      <c r="E61" s="135"/>
      <c r="F61" s="137"/>
      <c r="G61" s="138"/>
      <c r="H61" s="147" t="str">
        <f>IF(G61="","",DATEDIF(G61,Facesheet!$B$3,"Y"))</f>
        <v/>
      </c>
      <c r="I61" s="139"/>
      <c r="J61" s="135"/>
      <c r="K61" s="135"/>
      <c r="L61" s="150" t="str">
        <f t="shared" si="0"/>
        <v/>
      </c>
      <c r="M61" s="137"/>
      <c r="N61" s="140"/>
      <c r="O61" s="135"/>
    </row>
    <row r="62" spans="1:15" s="73" customFormat="1" ht="21" customHeight="1" x14ac:dyDescent="0.15">
      <c r="A62" s="145">
        <v>52</v>
      </c>
      <c r="B62" s="136"/>
      <c r="C62" s="137"/>
      <c r="D62" s="137"/>
      <c r="E62" s="135"/>
      <c r="F62" s="137"/>
      <c r="G62" s="138"/>
      <c r="H62" s="147" t="str">
        <f>IF(G62="","",DATEDIF(G62,Facesheet!$B$3,"Y"))</f>
        <v/>
      </c>
      <c r="I62" s="139"/>
      <c r="J62" s="135"/>
      <c r="K62" s="135"/>
      <c r="L62" s="150" t="str">
        <f t="shared" si="0"/>
        <v/>
      </c>
      <c r="M62" s="137"/>
      <c r="N62" s="140"/>
      <c r="O62" s="135"/>
    </row>
    <row r="63" spans="1:15" s="73" customFormat="1" ht="21" customHeight="1" x14ac:dyDescent="0.15">
      <c r="A63" s="145">
        <v>53</v>
      </c>
      <c r="B63" s="136"/>
      <c r="C63" s="137"/>
      <c r="D63" s="137"/>
      <c r="E63" s="135"/>
      <c r="F63" s="137"/>
      <c r="G63" s="138"/>
      <c r="H63" s="147" t="str">
        <f>IF(G63="","",DATEDIF(G63,Facesheet!$B$3,"Y"))</f>
        <v/>
      </c>
      <c r="I63" s="139"/>
      <c r="J63" s="135"/>
      <c r="K63" s="135"/>
      <c r="L63" s="150" t="str">
        <f t="shared" si="0"/>
        <v/>
      </c>
      <c r="M63" s="137"/>
      <c r="N63" s="140"/>
      <c r="O63" s="135"/>
    </row>
    <row r="64" spans="1:15" s="73" customFormat="1" ht="21" customHeight="1" x14ac:dyDescent="0.15">
      <c r="A64" s="145">
        <v>54</v>
      </c>
      <c r="B64" s="136"/>
      <c r="C64" s="137"/>
      <c r="D64" s="137"/>
      <c r="E64" s="135"/>
      <c r="F64" s="137"/>
      <c r="G64" s="138"/>
      <c r="H64" s="147" t="str">
        <f>IF(G64="","",DATEDIF(G64,Facesheet!$B$3,"Y"))</f>
        <v/>
      </c>
      <c r="I64" s="139"/>
      <c r="J64" s="135"/>
      <c r="K64" s="135"/>
      <c r="L64" s="150" t="str">
        <f t="shared" si="0"/>
        <v/>
      </c>
      <c r="M64" s="137"/>
      <c r="N64" s="140"/>
      <c r="O64" s="135"/>
    </row>
    <row r="65" spans="1:22" s="73" customFormat="1" ht="21" customHeight="1" x14ac:dyDescent="0.15">
      <c r="A65" s="145">
        <v>55</v>
      </c>
      <c r="B65" s="136"/>
      <c r="C65" s="137"/>
      <c r="D65" s="137"/>
      <c r="E65" s="135"/>
      <c r="F65" s="137"/>
      <c r="G65" s="138"/>
      <c r="H65" s="147" t="str">
        <f>IF(G65="","",DATEDIF(G65,Facesheet!$B$3,"Y"))</f>
        <v/>
      </c>
      <c r="I65" s="139"/>
      <c r="J65" s="135"/>
      <c r="K65" s="135"/>
      <c r="L65" s="150" t="str">
        <f t="shared" si="0"/>
        <v/>
      </c>
      <c r="M65" s="137"/>
      <c r="N65" s="140"/>
      <c r="O65" s="135"/>
    </row>
    <row r="66" spans="1:22" s="73" customFormat="1" ht="21" customHeight="1" x14ac:dyDescent="0.15">
      <c r="A66" s="145">
        <v>56</v>
      </c>
      <c r="B66" s="136"/>
      <c r="C66" s="137"/>
      <c r="D66" s="137"/>
      <c r="E66" s="135"/>
      <c r="F66" s="137"/>
      <c r="G66" s="138"/>
      <c r="H66" s="147" t="str">
        <f>IF(G66="","",DATEDIF(G66,Facesheet!$B$3,"Y"))</f>
        <v/>
      </c>
      <c r="I66" s="139"/>
      <c r="J66" s="135"/>
      <c r="K66" s="135"/>
      <c r="L66" s="150" t="str">
        <f t="shared" si="0"/>
        <v/>
      </c>
      <c r="M66" s="137"/>
      <c r="N66" s="140"/>
      <c r="O66" s="135"/>
    </row>
    <row r="67" spans="1:22" s="73" customFormat="1" ht="21" customHeight="1" x14ac:dyDescent="0.15">
      <c r="A67" s="145">
        <v>57</v>
      </c>
      <c r="B67" s="136"/>
      <c r="C67" s="137"/>
      <c r="D67" s="137"/>
      <c r="E67" s="135"/>
      <c r="F67" s="137"/>
      <c r="G67" s="138"/>
      <c r="H67" s="147" t="str">
        <f>IF(G67="","",DATEDIF(G67,Facesheet!$B$3,"Y"))</f>
        <v/>
      </c>
      <c r="I67" s="139"/>
      <c r="J67" s="135"/>
      <c r="K67" s="135"/>
      <c r="L67" s="150" t="str">
        <f t="shared" si="0"/>
        <v/>
      </c>
      <c r="M67" s="137"/>
      <c r="N67" s="140"/>
      <c r="O67" s="135"/>
    </row>
    <row r="68" spans="1:22" s="73" customFormat="1" ht="21" customHeight="1" x14ac:dyDescent="0.15">
      <c r="A68" s="145">
        <v>58</v>
      </c>
      <c r="B68" s="136"/>
      <c r="C68" s="137"/>
      <c r="D68" s="137"/>
      <c r="E68" s="135"/>
      <c r="F68" s="137"/>
      <c r="G68" s="138"/>
      <c r="H68" s="147" t="str">
        <f>IF(G68="","",DATEDIF(G68,Facesheet!$B$3,"Y"))</f>
        <v/>
      </c>
      <c r="I68" s="139"/>
      <c r="J68" s="135"/>
      <c r="K68" s="135"/>
      <c r="L68" s="150" t="str">
        <f t="shared" si="0"/>
        <v/>
      </c>
      <c r="M68" s="137"/>
      <c r="N68" s="140"/>
      <c r="O68" s="135"/>
    </row>
    <row r="69" spans="1:22" s="73" customFormat="1" ht="21" customHeight="1" x14ac:dyDescent="0.15">
      <c r="A69" s="145">
        <v>59</v>
      </c>
      <c r="B69" s="136"/>
      <c r="C69" s="137"/>
      <c r="D69" s="137"/>
      <c r="E69" s="135"/>
      <c r="F69" s="137"/>
      <c r="G69" s="138"/>
      <c r="H69" s="147" t="str">
        <f>IF(G69="","",DATEDIF(G69,Facesheet!$B$3,"Y"))</f>
        <v/>
      </c>
      <c r="I69" s="139"/>
      <c r="J69" s="135"/>
      <c r="K69" s="135"/>
      <c r="L69" s="150" t="str">
        <f t="shared" si="0"/>
        <v/>
      </c>
      <c r="M69" s="137"/>
      <c r="N69" s="140"/>
      <c r="O69" s="135"/>
    </row>
    <row r="70" spans="1:22" s="73" customFormat="1" ht="21" customHeight="1" x14ac:dyDescent="0.15">
      <c r="A70" s="145">
        <v>60</v>
      </c>
      <c r="B70" s="136"/>
      <c r="C70" s="137"/>
      <c r="D70" s="137"/>
      <c r="E70" s="135"/>
      <c r="F70" s="137"/>
      <c r="G70" s="138"/>
      <c r="H70" s="147" t="str">
        <f>IF(G70="","",DATEDIF(G70,Facesheet!$B$3,"Y"))</f>
        <v/>
      </c>
      <c r="I70" s="139"/>
      <c r="J70" s="135"/>
      <c r="K70" s="135"/>
      <c r="L70" s="150" t="str">
        <f t="shared" si="0"/>
        <v/>
      </c>
      <c r="M70" s="137"/>
      <c r="N70" s="140"/>
      <c r="O70" s="135"/>
    </row>
    <row r="71" spans="1:22" ht="24" customHeight="1" x14ac:dyDescent="0.15">
      <c r="A71" s="463" t="s">
        <v>256</v>
      </c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R71" s="73"/>
      <c r="S71" s="73"/>
      <c r="T71" s="73"/>
      <c r="U71" s="73"/>
      <c r="V71" s="73"/>
    </row>
    <row r="72" spans="1:22" ht="14.25" x14ac:dyDescent="0.15">
      <c r="U72" s="73"/>
      <c r="V72" s="73"/>
    </row>
    <row r="73" spans="1:22" ht="14.25" x14ac:dyDescent="0.15">
      <c r="U73" s="73"/>
      <c r="V73" s="73"/>
    </row>
    <row r="74" spans="1:22" ht="14.25" x14ac:dyDescent="0.15">
      <c r="U74" s="73"/>
      <c r="V74" s="73"/>
    </row>
  </sheetData>
  <sheetProtection algorithmName="SHA-512" hashValue="0ZrcUvaMbbKtfWzfj4yRj6ATRXX95LYZQQajp+iocpe5mhMXL2JZZ6KBZUy9WRJAKnKNNtVV0BrZp2CSxpYUBg==" saltValue="7sN9KTKctQUwvzhjJx1okw==" spinCount="100000" sheet="1" selectLockedCells="1"/>
  <mergeCells count="18">
    <mergeCell ref="A9:B9"/>
    <mergeCell ref="A10:B10"/>
    <mergeCell ref="I9:O9"/>
    <mergeCell ref="I10:O10"/>
    <mergeCell ref="A71:O71"/>
    <mergeCell ref="E6:E7"/>
    <mergeCell ref="I6:K6"/>
    <mergeCell ref="L6:N6"/>
    <mergeCell ref="A2:D2"/>
    <mergeCell ref="G6:G7"/>
    <mergeCell ref="H6:H7"/>
    <mergeCell ref="A5:B5"/>
    <mergeCell ref="A6:A7"/>
    <mergeCell ref="B6:B7"/>
    <mergeCell ref="C6:C7"/>
    <mergeCell ref="D6:D7"/>
    <mergeCell ref="F6:F7"/>
    <mergeCell ref="A4:O4"/>
  </mergeCells>
  <phoneticPr fontId="4" type="halfwidthKatakana"/>
  <dataValidations count="4">
    <dataValidation imeMode="halfKatakana" allowBlank="1" showInputMessage="1" showErrorMessage="1" sqref="D8:D70" xr:uid="{C0AE31E8-CE88-435B-A833-CABA09D2429F}"/>
    <dataValidation type="list" allowBlank="1" showInputMessage="1" showErrorMessage="1" sqref="M11:M70 J11:J70 J8 M8" xr:uid="{24FE2AF9-949A-476E-A271-54E998FBF6B1}">
      <formula1>INDIRECT(I8)</formula1>
    </dataValidation>
    <dataValidation type="list" allowBlank="1" showInputMessage="1" showErrorMessage="1" sqref="I8:I10" xr:uid="{CDD48353-5FB5-4D92-8F7F-38DD7E2F20AA}">
      <formula1>"一般男子,一般女子,青年男子,青年女子,壮年男子,壮年女子"</formula1>
    </dataValidation>
    <dataValidation type="list" allowBlank="1" showInputMessage="1" showErrorMessage="1" sqref="I11:I70" xr:uid="{8459A41A-92E4-4C0C-894A-5A1E1AF9A651}">
      <formula1>_xlfn.LET(   _xlpm.年齢, DATEDIF(G11, DATE(2025,4,1), "Y"),   _xlpm.性別, E11,   IF(_xlpm.性別 = "",      空リスト,      IF(_xlpm.年齢 &gt;= 40,         IF(_xlpm.性別 = "男", 壮年男, 壮年女),         IF(_xlpm.年齢 &gt;= 36,            IF(_xlpm.性別 = "男", 一般男, 一般女),            IF(_xlpm.性別 = "男", 男35以下, 女35以下)         )      )   ) )</formula1>
    </dataValidation>
  </dataValidations>
  <pageMargins left="0.7" right="0.7" top="0.75" bottom="0.75" header="0.3" footer="0.3"/>
  <pageSetup paperSize="9" scale="4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3CFD381-ABDB-4BA8-91BE-E6AE9046CC75}">
          <x14:formula1>
            <xm:f>'各番号（変更不可）'!$J$2:$J$41</xm:f>
          </x14:formula1>
          <xm:sqref>C5</xm:sqref>
        </x14:dataValidation>
        <x14:dataValidation type="list" allowBlank="1" showInputMessage="1" showErrorMessage="1" xr:uid="{007F34AA-1D8B-4019-AA35-1E62DCC605FF}">
          <x14:formula1>
            <xm:f>陸上ドロップダウン!$B$3:$C$3</xm:f>
          </x14:formula1>
          <xm:sqref>E8:E70</xm:sqref>
        </x14:dataValidation>
        <x14:dataValidation type="list" allowBlank="1" showInputMessage="1" showErrorMessage="1" xr:uid="{EDD5FEE9-4423-429E-BA9E-200371A6D5C1}">
          <x14:formula1>
            <xm:f>陸上ドロップダウン!$B$5:$G$5</xm:f>
          </x14:formula1>
          <xm:sqref>L8</xm:sqref>
        </x14:dataValidation>
        <x14:dataValidation type="list" allowBlank="1" showInputMessage="1" showErrorMessage="1" xr:uid="{7348C1A2-87ED-4B41-92CD-394C079367EB}">
          <x14:formula1>
            <xm:f>陸上ドロップダウン!$E$3:$F$3</xm:f>
          </x14:formula1>
          <xm:sqref>O8 O11:O70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Q531"/>
  <sheetViews>
    <sheetView view="pageBreakPreview" zoomScale="78" zoomScaleNormal="100" zoomScaleSheetLayoutView="78" workbookViewId="0">
      <pane ySplit="5" topLeftCell="A15" activePane="bottomLeft" state="frozen"/>
      <selection pane="bottomLeft" activeCell="G10" sqref="G10"/>
    </sheetView>
  </sheetViews>
  <sheetFormatPr defaultColWidth="9" defaultRowHeight="14.25" x14ac:dyDescent="0.15"/>
  <cols>
    <col min="1" max="1" width="12.375" style="7" customWidth="1"/>
    <col min="2" max="2" width="7.375" style="7" customWidth="1"/>
    <col min="3" max="3" width="17.375" style="7" customWidth="1"/>
    <col min="4" max="4" width="10.875" style="7" bestFit="1" customWidth="1"/>
    <col min="5" max="5" width="12.375" style="30" customWidth="1"/>
    <col min="6" max="6" width="7.375" style="7" customWidth="1"/>
    <col min="7" max="7" width="38.625" style="7" customWidth="1"/>
    <col min="8" max="8" width="6.375" style="7" customWidth="1"/>
    <col min="9" max="9" width="16" style="7" customWidth="1"/>
    <col min="10" max="107" width="3.625" style="7" customWidth="1"/>
    <col min="108" max="16384" width="9" style="7"/>
  </cols>
  <sheetData>
    <row r="1" spans="1:8" x14ac:dyDescent="0.15">
      <c r="G1" s="152" t="s">
        <v>309</v>
      </c>
    </row>
    <row r="2" spans="1:8" s="8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E2" s="153"/>
      <c r="G2" s="154"/>
    </row>
    <row r="4" spans="1:8" ht="25.5" x14ac:dyDescent="0.15">
      <c r="A4" s="461" t="s">
        <v>15</v>
      </c>
      <c r="B4" s="468"/>
      <c r="C4" s="468"/>
      <c r="D4" s="468"/>
      <c r="E4" s="468"/>
      <c r="F4" s="468"/>
      <c r="G4" s="468"/>
    </row>
    <row r="5" spans="1:8" ht="21.75" customHeight="1" x14ac:dyDescent="0.15">
      <c r="A5" s="142" t="s">
        <v>136</v>
      </c>
      <c r="B5" s="155" t="s">
        <v>310</v>
      </c>
      <c r="C5" s="143">
        <f>①役員名簿!$B$7</f>
        <v>0</v>
      </c>
      <c r="D5" s="156" t="s">
        <v>231</v>
      </c>
    </row>
    <row r="6" spans="1:8" ht="24" customHeight="1" x14ac:dyDescent="0.15">
      <c r="A6" s="465" t="s">
        <v>311</v>
      </c>
      <c r="B6" s="465"/>
      <c r="C6" s="70" t="s">
        <v>312</v>
      </c>
      <c r="D6" s="466" t="s">
        <v>313</v>
      </c>
      <c r="E6" s="466"/>
      <c r="F6" s="466"/>
      <c r="G6" s="466"/>
    </row>
    <row r="7" spans="1:8" ht="7.5" customHeight="1" x14ac:dyDescent="0.15">
      <c r="D7" s="160"/>
    </row>
    <row r="8" spans="1:8" ht="21.75" customHeight="1" x14ac:dyDescent="0.15">
      <c r="A8" s="85"/>
      <c r="B8" s="85" t="s">
        <v>5</v>
      </c>
      <c r="C8" s="85" t="s">
        <v>156</v>
      </c>
      <c r="D8" s="161" t="s">
        <v>314</v>
      </c>
      <c r="E8" s="162" t="s">
        <v>315</v>
      </c>
      <c r="F8" s="111" t="s">
        <v>143</v>
      </c>
      <c r="G8" s="85" t="s">
        <v>316</v>
      </c>
    </row>
    <row r="9" spans="1:8" ht="21.75" customHeight="1" x14ac:dyDescent="0.15">
      <c r="A9" s="163" t="s">
        <v>170</v>
      </c>
      <c r="B9" s="164"/>
      <c r="C9" s="88"/>
      <c r="D9" s="166"/>
      <c r="E9" s="24"/>
      <c r="F9" s="167" t="str">
        <f>IF(E9="","",DATEDIF(E9,Facesheet!$B$3,"Y"))</f>
        <v/>
      </c>
      <c r="G9" s="11"/>
      <c r="H9" s="31"/>
    </row>
    <row r="10" spans="1:8" ht="21.75" customHeight="1" x14ac:dyDescent="0.15">
      <c r="A10" s="163" t="s">
        <v>171</v>
      </c>
      <c r="B10" s="10"/>
      <c r="C10" s="88"/>
      <c r="D10" s="12"/>
      <c r="E10" s="24"/>
      <c r="F10" s="167" t="str">
        <f>IF(E10="","",DATEDIF(E10,Facesheet!$B$3,"Y"))</f>
        <v/>
      </c>
      <c r="G10" s="11"/>
    </row>
    <row r="11" spans="1:8" ht="21.75" customHeight="1" x14ac:dyDescent="0.15">
      <c r="A11" s="163" t="s">
        <v>171</v>
      </c>
      <c r="B11" s="10"/>
      <c r="C11" s="88"/>
      <c r="D11" s="12"/>
      <c r="E11" s="24"/>
      <c r="F11" s="167" t="str">
        <f>IF(E11="","",DATEDIF(E11,Facesheet!$B$3,"Y"))</f>
        <v/>
      </c>
      <c r="G11" s="11"/>
    </row>
    <row r="12" spans="1:8" ht="21.75" customHeight="1" x14ac:dyDescent="0.15">
      <c r="A12" s="163" t="s">
        <v>171</v>
      </c>
      <c r="B12" s="10"/>
      <c r="C12" s="88"/>
      <c r="D12" s="12"/>
      <c r="E12" s="24"/>
      <c r="F12" s="167" t="str">
        <f>IF(E12="","",DATEDIF(E12,Facesheet!$B$3,"Y"))</f>
        <v/>
      </c>
      <c r="G12" s="11"/>
    </row>
    <row r="13" spans="1:8" ht="21.75" customHeight="1" x14ac:dyDescent="0.15">
      <c r="A13" s="163" t="s">
        <v>171</v>
      </c>
      <c r="B13" s="10"/>
      <c r="C13" s="88"/>
      <c r="D13" s="12"/>
      <c r="E13" s="24"/>
      <c r="F13" s="167" t="str">
        <f>IF(E13="","",DATEDIF(E13,Facesheet!$B$3,"Y"))</f>
        <v/>
      </c>
      <c r="G13" s="11"/>
    </row>
    <row r="14" spans="1:8" ht="21.75" customHeight="1" x14ac:dyDescent="0.15">
      <c r="A14" s="163" t="s">
        <v>171</v>
      </c>
      <c r="B14" s="10"/>
      <c r="C14" s="88"/>
      <c r="D14" s="12"/>
      <c r="E14" s="24"/>
      <c r="F14" s="167" t="str">
        <f>IF(E14="","",DATEDIF(E14,Facesheet!$B$3,"Y"))</f>
        <v/>
      </c>
      <c r="G14" s="11"/>
    </row>
    <row r="15" spans="1:8" ht="21.75" customHeight="1" x14ac:dyDescent="0.15">
      <c r="A15" s="163" t="s">
        <v>171</v>
      </c>
      <c r="B15" s="10"/>
      <c r="C15" s="88"/>
      <c r="D15" s="12"/>
      <c r="E15" s="24"/>
      <c r="F15" s="167" t="str">
        <f>IF(E15="","",DATEDIF(E15,Facesheet!$B$3,"Y"))</f>
        <v/>
      </c>
      <c r="G15" s="11"/>
    </row>
    <row r="16" spans="1:8" ht="21.75" customHeight="1" x14ac:dyDescent="0.15">
      <c r="A16" s="163" t="s">
        <v>171</v>
      </c>
      <c r="B16" s="10"/>
      <c r="C16" s="88"/>
      <c r="D16" s="12"/>
      <c r="E16" s="24"/>
      <c r="F16" s="167" t="str">
        <f>IF(E16="","",DATEDIF(E16,Facesheet!$B$3,"Y"))</f>
        <v/>
      </c>
      <c r="G16" s="11"/>
    </row>
    <row r="17" spans="1:9" ht="21.75" customHeight="1" x14ac:dyDescent="0.15">
      <c r="A17" s="163" t="s">
        <v>171</v>
      </c>
      <c r="B17" s="10"/>
      <c r="C17" s="88"/>
      <c r="D17" s="12"/>
      <c r="E17" s="24"/>
      <c r="F17" s="167" t="str">
        <f>IF(E17="","",DATEDIF(E17,Facesheet!$B$3,"Y"))</f>
        <v/>
      </c>
      <c r="G17" s="11"/>
      <c r="I17" s="30"/>
    </row>
    <row r="18" spans="1:9" ht="21.75" customHeight="1" x14ac:dyDescent="0.15">
      <c r="A18" s="163" t="s">
        <v>171</v>
      </c>
      <c r="B18" s="10"/>
      <c r="C18" s="88"/>
      <c r="D18" s="12"/>
      <c r="E18" s="24"/>
      <c r="F18" s="167" t="str">
        <f>IF(E18="","",DATEDIF(E18,Facesheet!$B$3,"Y"))</f>
        <v/>
      </c>
      <c r="G18" s="11"/>
      <c r="I18" s="95"/>
    </row>
    <row r="19" spans="1:9" ht="21.75" customHeight="1" x14ac:dyDescent="0.15">
      <c r="A19" s="163" t="s">
        <v>171</v>
      </c>
      <c r="B19" s="10"/>
      <c r="C19" s="88"/>
      <c r="D19" s="12"/>
      <c r="E19" s="24"/>
      <c r="F19" s="167" t="str">
        <f>IF(E19="","",DATEDIF(E19,Facesheet!$B$3,"Y"))</f>
        <v/>
      </c>
      <c r="G19" s="11"/>
    </row>
    <row r="20" spans="1:9" ht="21.75" customHeight="1" x14ac:dyDescent="0.15">
      <c r="A20" s="163" t="s">
        <v>171</v>
      </c>
      <c r="B20" s="10"/>
      <c r="C20" s="88"/>
      <c r="D20" s="12"/>
      <c r="E20" s="24"/>
      <c r="F20" s="167" t="str">
        <f>IF(E20="","",DATEDIF(E20,Facesheet!$B$3,"Y"))</f>
        <v/>
      </c>
      <c r="G20" s="11"/>
    </row>
    <row r="21" spans="1:9" ht="21.75" customHeight="1" x14ac:dyDescent="0.15">
      <c r="A21" s="163" t="s">
        <v>171</v>
      </c>
      <c r="B21" s="10"/>
      <c r="C21" s="88"/>
      <c r="D21" s="12"/>
      <c r="E21" s="24"/>
      <c r="F21" s="167" t="str">
        <f>IF(E21="","",DATEDIF(E21,Facesheet!$B$3,"Y"))</f>
        <v/>
      </c>
      <c r="G21" s="11"/>
    </row>
    <row r="22" spans="1:9" ht="21.75" customHeight="1" x14ac:dyDescent="0.15">
      <c r="A22" s="163" t="s">
        <v>317</v>
      </c>
      <c r="B22" s="164"/>
      <c r="C22" s="88"/>
      <c r="D22" s="166"/>
      <c r="E22" s="24"/>
      <c r="F22" s="167" t="str">
        <f>IF(E22="","",DATEDIF(E22,Facesheet!$B$3,"Y"))</f>
        <v/>
      </c>
      <c r="G22" s="11"/>
    </row>
    <row r="23" spans="1:9" ht="21.75" customHeight="1" x14ac:dyDescent="0.15">
      <c r="A23" s="165" t="s">
        <v>318</v>
      </c>
      <c r="B23" s="164"/>
      <c r="C23" s="88"/>
      <c r="D23" s="166"/>
      <c r="E23" s="24"/>
      <c r="F23" s="167" t="str">
        <f>IF(E23="","",DATEDIF(E23,Facesheet!$B$3,"Y"))</f>
        <v/>
      </c>
      <c r="G23" s="11"/>
    </row>
    <row r="24" spans="1:9" ht="22.5" customHeight="1" x14ac:dyDescent="0.15">
      <c r="A24" s="470" t="s">
        <v>319</v>
      </c>
      <c r="B24" s="471"/>
      <c r="C24" s="471"/>
      <c r="D24" s="471"/>
      <c r="E24" s="471"/>
      <c r="F24" s="471"/>
      <c r="G24" s="471"/>
    </row>
    <row r="25" spans="1:9" ht="24" customHeight="1" x14ac:dyDescent="0.15">
      <c r="A25" s="469" t="s">
        <v>320</v>
      </c>
      <c r="B25" s="469"/>
      <c r="C25" s="469"/>
      <c r="D25" s="469"/>
      <c r="E25" s="469"/>
      <c r="F25" s="469"/>
      <c r="G25" s="469"/>
    </row>
    <row r="26" spans="1:9" ht="24" customHeight="1" x14ac:dyDescent="0.15">
      <c r="A26" s="465" t="s">
        <v>321</v>
      </c>
      <c r="B26" s="465"/>
      <c r="C26" s="141"/>
      <c r="D26" s="141"/>
    </row>
    <row r="27" spans="1:9" ht="7.5" customHeight="1" x14ac:dyDescent="0.15">
      <c r="D27" s="160"/>
    </row>
    <row r="28" spans="1:9" ht="21.75" customHeight="1" x14ac:dyDescent="0.15">
      <c r="A28" s="85"/>
      <c r="B28" s="85" t="s">
        <v>5</v>
      </c>
      <c r="C28" s="85" t="s">
        <v>156</v>
      </c>
      <c r="D28" s="161" t="s">
        <v>314</v>
      </c>
      <c r="E28" s="162" t="s">
        <v>315</v>
      </c>
      <c r="F28" s="111" t="s">
        <v>143</v>
      </c>
      <c r="G28" s="85" t="s">
        <v>316</v>
      </c>
    </row>
    <row r="29" spans="1:9" ht="21.75" customHeight="1" x14ac:dyDescent="0.15">
      <c r="A29" s="163" t="s">
        <v>170</v>
      </c>
      <c r="B29" s="164"/>
      <c r="C29" s="88"/>
      <c r="D29" s="166"/>
      <c r="E29" s="24"/>
      <c r="F29" s="167" t="str">
        <f>IF(E29="","",DATEDIF(E29,Facesheet!$B$3,"Y"))</f>
        <v/>
      </c>
      <c r="G29" s="11"/>
    </row>
    <row r="30" spans="1:9" ht="21.75" customHeight="1" x14ac:dyDescent="0.15">
      <c r="A30" s="163" t="s">
        <v>171</v>
      </c>
      <c r="B30" s="10"/>
      <c r="C30" s="88"/>
      <c r="D30" s="12"/>
      <c r="E30" s="24"/>
      <c r="F30" s="167" t="str">
        <f>IF(E30="","",DATEDIF(E30,Facesheet!$B$3,"Y"))</f>
        <v/>
      </c>
      <c r="G30" s="11"/>
    </row>
    <row r="31" spans="1:9" ht="21.75" customHeight="1" x14ac:dyDescent="0.15">
      <c r="A31" s="163" t="s">
        <v>171</v>
      </c>
      <c r="B31" s="10"/>
      <c r="C31" s="88"/>
      <c r="D31" s="12"/>
      <c r="E31" s="24"/>
      <c r="F31" s="167" t="str">
        <f>IF(E31="","",DATEDIF(E31,Facesheet!$B$3,"Y"))</f>
        <v/>
      </c>
      <c r="G31" s="11"/>
    </row>
    <row r="32" spans="1:9" ht="21.75" customHeight="1" x14ac:dyDescent="0.15">
      <c r="A32" s="163" t="s">
        <v>171</v>
      </c>
      <c r="B32" s="10"/>
      <c r="C32" s="88"/>
      <c r="D32" s="12"/>
      <c r="E32" s="24"/>
      <c r="F32" s="167" t="str">
        <f>IF(E32="","",DATEDIF(E32,Facesheet!$B$3,"Y"))</f>
        <v/>
      </c>
      <c r="G32" s="11"/>
    </row>
    <row r="33" spans="1:8" ht="21.75" customHeight="1" x14ac:dyDescent="0.15">
      <c r="A33" s="163" t="s">
        <v>171</v>
      </c>
      <c r="B33" s="10"/>
      <c r="C33" s="88"/>
      <c r="D33" s="12"/>
      <c r="E33" s="24"/>
      <c r="F33" s="167" t="str">
        <f>IF(E33="","",DATEDIF(E33,Facesheet!$B$3,"Y"))</f>
        <v/>
      </c>
      <c r="G33" s="11"/>
    </row>
    <row r="34" spans="1:8" ht="21.75" customHeight="1" x14ac:dyDescent="0.15">
      <c r="A34" s="163" t="s">
        <v>171</v>
      </c>
      <c r="B34" s="10"/>
      <c r="C34" s="88"/>
      <c r="D34" s="12"/>
      <c r="E34" s="24"/>
      <c r="F34" s="167" t="str">
        <f>IF(E34="","",DATEDIF(E34,Facesheet!$B$3,"Y"))</f>
        <v/>
      </c>
      <c r="G34" s="11"/>
    </row>
    <row r="35" spans="1:8" ht="21.75" customHeight="1" x14ac:dyDescent="0.15">
      <c r="A35" s="163" t="s">
        <v>171</v>
      </c>
      <c r="B35" s="10"/>
      <c r="C35" s="88"/>
      <c r="D35" s="12"/>
      <c r="E35" s="24"/>
      <c r="F35" s="167" t="str">
        <f>IF(E35="","",DATEDIF(E35,Facesheet!$B$3,"Y"))</f>
        <v/>
      </c>
      <c r="G35" s="11"/>
    </row>
    <row r="36" spans="1:8" ht="21.75" customHeight="1" x14ac:dyDescent="0.15">
      <c r="A36" s="163" t="s">
        <v>171</v>
      </c>
      <c r="B36" s="10"/>
      <c r="C36" s="88"/>
      <c r="D36" s="12"/>
      <c r="E36" s="24"/>
      <c r="F36" s="167" t="str">
        <f>IF(E36="","",DATEDIF(E36,Facesheet!$B$3,"Y"))</f>
        <v/>
      </c>
      <c r="G36" s="11"/>
    </row>
    <row r="37" spans="1:8" ht="21.75" customHeight="1" x14ac:dyDescent="0.15">
      <c r="A37" s="163" t="s">
        <v>171</v>
      </c>
      <c r="B37" s="10"/>
      <c r="C37" s="88"/>
      <c r="D37" s="12"/>
      <c r="E37" s="24"/>
      <c r="F37" s="167" t="str">
        <f>IF(E37="","",DATEDIF(E37,Facesheet!$B$3,"Y"))</f>
        <v/>
      </c>
      <c r="G37" s="11"/>
    </row>
    <row r="38" spans="1:8" ht="21.75" customHeight="1" x14ac:dyDescent="0.15">
      <c r="A38" s="163" t="s">
        <v>171</v>
      </c>
      <c r="B38" s="10"/>
      <c r="C38" s="88"/>
      <c r="D38" s="12"/>
      <c r="E38" s="24"/>
      <c r="F38" s="167" t="str">
        <f>IF(E38="","",DATEDIF(E38,Facesheet!$B$3,"Y"))</f>
        <v/>
      </c>
      <c r="G38" s="11"/>
    </row>
    <row r="39" spans="1:8" ht="21.75" customHeight="1" x14ac:dyDescent="0.15">
      <c r="A39" s="163" t="s">
        <v>171</v>
      </c>
      <c r="B39" s="10"/>
      <c r="C39" s="88"/>
      <c r="D39" s="12"/>
      <c r="E39" s="24"/>
      <c r="F39" s="167" t="str">
        <f>IF(E39="","",DATEDIF(E39,Facesheet!$B$3,"Y"))</f>
        <v/>
      </c>
      <c r="G39" s="11"/>
    </row>
    <row r="40" spans="1:8" ht="21.75" customHeight="1" x14ac:dyDescent="0.15">
      <c r="A40" s="163" t="s">
        <v>171</v>
      </c>
      <c r="B40" s="10"/>
      <c r="C40" s="88"/>
      <c r="D40" s="12"/>
      <c r="E40" s="24"/>
      <c r="F40" s="167" t="str">
        <f>IF(E40="","",DATEDIF(E40,Facesheet!$B$3,"Y"))</f>
        <v/>
      </c>
      <c r="G40" s="11"/>
    </row>
    <row r="41" spans="1:8" ht="21.75" customHeight="1" x14ac:dyDescent="0.15">
      <c r="A41" s="163" t="s">
        <v>171</v>
      </c>
      <c r="B41" s="10"/>
      <c r="C41" s="88"/>
      <c r="D41" s="12"/>
      <c r="E41" s="24"/>
      <c r="F41" s="167" t="str">
        <f>IF(E41="","",DATEDIF(E41,Facesheet!$B$3,"Y"))</f>
        <v/>
      </c>
      <c r="G41" s="11"/>
    </row>
    <row r="42" spans="1:8" ht="21.75" customHeight="1" x14ac:dyDescent="0.15">
      <c r="A42" s="163" t="s">
        <v>317</v>
      </c>
      <c r="B42" s="164"/>
      <c r="C42" s="88"/>
      <c r="D42" s="166"/>
      <c r="E42" s="24"/>
      <c r="F42" s="167" t="str">
        <f>IF(E42="","",DATEDIF(E42,Facesheet!$B$3,"Y"))</f>
        <v/>
      </c>
      <c r="G42" s="11"/>
    </row>
    <row r="43" spans="1:8" ht="21.75" customHeight="1" x14ac:dyDescent="0.15">
      <c r="A43" s="165" t="s">
        <v>318</v>
      </c>
      <c r="B43" s="164"/>
      <c r="C43" s="88"/>
      <c r="D43" s="166"/>
      <c r="E43" s="24"/>
      <c r="F43" s="167" t="str">
        <f>IF(E43="","",DATEDIF(E43,Facesheet!$B$3,"Y"))</f>
        <v/>
      </c>
      <c r="G43" s="11"/>
    </row>
    <row r="44" spans="1:8" ht="24" customHeight="1" x14ac:dyDescent="0.15">
      <c r="F44" s="141"/>
    </row>
    <row r="45" spans="1:8" ht="24" customHeight="1" x14ac:dyDescent="0.15">
      <c r="A45" s="465" t="s">
        <v>322</v>
      </c>
      <c r="B45" s="465"/>
      <c r="C45" s="70" t="s">
        <v>312</v>
      </c>
      <c r="D45" s="466" t="s">
        <v>313</v>
      </c>
      <c r="E45" s="466"/>
      <c r="F45" s="466"/>
      <c r="G45" s="466"/>
    </row>
    <row r="46" spans="1:8" ht="7.5" customHeight="1" x14ac:dyDescent="0.15"/>
    <row r="47" spans="1:8" ht="21.75" customHeight="1" x14ac:dyDescent="0.15">
      <c r="A47" s="85"/>
      <c r="B47" s="85" t="s">
        <v>5</v>
      </c>
      <c r="C47" s="85" t="s">
        <v>156</v>
      </c>
      <c r="D47" s="161" t="s">
        <v>314</v>
      </c>
      <c r="E47" s="162" t="s">
        <v>315</v>
      </c>
      <c r="F47" s="85" t="s">
        <v>143</v>
      </c>
      <c r="G47" s="85" t="s">
        <v>316</v>
      </c>
      <c r="H47" s="85" t="s">
        <v>323</v>
      </c>
    </row>
    <row r="48" spans="1:8" ht="21.75" customHeight="1" x14ac:dyDescent="0.15">
      <c r="A48" s="167" t="s">
        <v>170</v>
      </c>
      <c r="B48" s="166"/>
      <c r="C48" s="88"/>
      <c r="D48" s="164"/>
      <c r="E48" s="23"/>
      <c r="F48" s="163" t="str">
        <f>IF(E48="","",DATEDIF(E48,Facesheet!$B$3,"Y"))</f>
        <v/>
      </c>
      <c r="G48" s="11"/>
      <c r="H48" s="10"/>
    </row>
    <row r="49" spans="1:8" ht="21.75" customHeight="1" x14ac:dyDescent="0.15">
      <c r="A49" s="167" t="s">
        <v>171</v>
      </c>
      <c r="B49" s="12"/>
      <c r="C49" s="88"/>
      <c r="D49" s="10"/>
      <c r="E49" s="20"/>
      <c r="F49" s="32" t="str">
        <f>IF(E49="","",DATEDIF(E49,Facesheet!$B$3,"Y"))</f>
        <v/>
      </c>
      <c r="G49" s="11"/>
      <c r="H49" s="10"/>
    </row>
    <row r="50" spans="1:8" ht="21.75" customHeight="1" x14ac:dyDescent="0.15">
      <c r="A50" s="167" t="s">
        <v>171</v>
      </c>
      <c r="B50" s="12"/>
      <c r="C50" s="88"/>
      <c r="D50" s="10"/>
      <c r="E50" s="20"/>
      <c r="F50" s="32" t="str">
        <f>IF(E50="","",DATEDIF(E50,Facesheet!$B$3,"Y"))</f>
        <v/>
      </c>
      <c r="G50" s="11"/>
      <c r="H50" s="10"/>
    </row>
    <row r="51" spans="1:8" ht="21.75" customHeight="1" x14ac:dyDescent="0.15">
      <c r="A51" s="167" t="s">
        <v>171</v>
      </c>
      <c r="B51" s="12"/>
      <c r="C51" s="88"/>
      <c r="D51" s="10"/>
      <c r="E51" s="20"/>
      <c r="F51" s="32" t="str">
        <f>IF(E51="","",DATEDIF(E51,Facesheet!$B$3,"Y"))</f>
        <v/>
      </c>
      <c r="G51" s="11"/>
      <c r="H51" s="10"/>
    </row>
    <row r="52" spans="1:8" ht="21.75" customHeight="1" x14ac:dyDescent="0.15">
      <c r="A52" s="167" t="s">
        <v>171</v>
      </c>
      <c r="B52" s="12"/>
      <c r="C52" s="88"/>
      <c r="D52" s="10"/>
      <c r="E52" s="20"/>
      <c r="F52" s="32" t="str">
        <f>IF(E52="","",DATEDIF(E52,Facesheet!$B$3,"Y"))</f>
        <v/>
      </c>
      <c r="G52" s="11"/>
      <c r="H52" s="10"/>
    </row>
    <row r="53" spans="1:8" ht="21.75" customHeight="1" x14ac:dyDescent="0.15">
      <c r="A53" s="167" t="s">
        <v>171</v>
      </c>
      <c r="B53" s="12"/>
      <c r="C53" s="88"/>
      <c r="D53" s="10"/>
      <c r="E53" s="20"/>
      <c r="F53" s="32" t="str">
        <f>IF(E53="","",DATEDIF(E53,Facesheet!$B$3,"Y"))</f>
        <v/>
      </c>
      <c r="G53" s="11"/>
      <c r="H53" s="10"/>
    </row>
    <row r="54" spans="1:8" ht="21.75" customHeight="1" x14ac:dyDescent="0.15">
      <c r="A54" s="167" t="s">
        <v>171</v>
      </c>
      <c r="B54" s="12"/>
      <c r="C54" s="88"/>
      <c r="D54" s="10"/>
      <c r="E54" s="20"/>
      <c r="F54" s="32" t="str">
        <f>IF(E54="","",DATEDIF(E54,Facesheet!$B$3,"Y"))</f>
        <v/>
      </c>
      <c r="G54" s="11"/>
      <c r="H54" s="10"/>
    </row>
    <row r="55" spans="1:8" ht="21.75" customHeight="1" x14ac:dyDescent="0.15">
      <c r="A55" s="167" t="s">
        <v>171</v>
      </c>
      <c r="B55" s="12"/>
      <c r="C55" s="88"/>
      <c r="D55" s="10"/>
      <c r="E55" s="20"/>
      <c r="F55" s="32" t="str">
        <f>IF(E55="","",DATEDIF(E55,Facesheet!$B$3,"Y"))</f>
        <v/>
      </c>
      <c r="G55" s="11"/>
      <c r="H55" s="10"/>
    </row>
    <row r="56" spans="1:8" ht="21.75" customHeight="1" x14ac:dyDescent="0.15">
      <c r="A56" s="167" t="s">
        <v>171</v>
      </c>
      <c r="B56" s="12"/>
      <c r="C56" s="88"/>
      <c r="D56" s="10"/>
      <c r="E56" s="20"/>
      <c r="F56" s="32" t="str">
        <f>IF(E56="","",DATEDIF(E56,Facesheet!$B$3,"Y"))</f>
        <v/>
      </c>
      <c r="G56" s="11"/>
      <c r="H56" s="10"/>
    </row>
    <row r="57" spans="1:8" ht="21.75" customHeight="1" x14ac:dyDescent="0.15">
      <c r="A57" s="167" t="s">
        <v>171</v>
      </c>
      <c r="B57" s="12"/>
      <c r="C57" s="88"/>
      <c r="D57" s="10"/>
      <c r="E57" s="20"/>
      <c r="F57" s="32" t="str">
        <f>IF(E57="","",DATEDIF(E57,Facesheet!$B$3,"Y"))</f>
        <v/>
      </c>
      <c r="G57" s="11"/>
      <c r="H57" s="10"/>
    </row>
    <row r="58" spans="1:8" ht="21.75" customHeight="1" x14ac:dyDescent="0.15">
      <c r="A58" s="167" t="s">
        <v>171</v>
      </c>
      <c r="B58" s="12"/>
      <c r="C58" s="88"/>
      <c r="D58" s="10"/>
      <c r="E58" s="20"/>
      <c r="F58" s="32" t="str">
        <f>IF(E58="","",DATEDIF(E58,Facesheet!$B$3,"Y"))</f>
        <v/>
      </c>
      <c r="G58" s="11"/>
      <c r="H58" s="10"/>
    </row>
    <row r="59" spans="1:8" ht="21.75" customHeight="1" x14ac:dyDescent="0.15">
      <c r="A59" s="167" t="s">
        <v>171</v>
      </c>
      <c r="B59" s="12"/>
      <c r="C59" s="88"/>
      <c r="D59" s="10"/>
      <c r="E59" s="20"/>
      <c r="F59" s="32" t="str">
        <f>IF(E59="","",DATEDIF(E59,Facesheet!$B$3,"Y"))</f>
        <v/>
      </c>
      <c r="G59" s="11"/>
      <c r="H59" s="10"/>
    </row>
    <row r="60" spans="1:8" ht="21.75" customHeight="1" x14ac:dyDescent="0.15">
      <c r="A60" s="167" t="s">
        <v>171</v>
      </c>
      <c r="B60" s="12"/>
      <c r="C60" s="88"/>
      <c r="D60" s="10"/>
      <c r="E60" s="20"/>
      <c r="F60" s="32" t="str">
        <f>IF(E60="","",DATEDIF(E60,Facesheet!$B$3,"Y"))</f>
        <v/>
      </c>
      <c r="G60" s="11"/>
      <c r="H60" s="10"/>
    </row>
    <row r="61" spans="1:8" ht="21.75" customHeight="1" x14ac:dyDescent="0.15">
      <c r="A61" s="167" t="s">
        <v>317</v>
      </c>
      <c r="B61" s="164"/>
      <c r="C61" s="88"/>
      <c r="D61" s="164"/>
      <c r="E61" s="20"/>
      <c r="F61" s="163" t="str">
        <f>IF(E61="","",DATEDIF(E61,Facesheet!$B$3,"Y"))</f>
        <v/>
      </c>
      <c r="G61" s="11"/>
      <c r="H61" s="10"/>
    </row>
    <row r="62" spans="1:8" ht="21.75" customHeight="1" x14ac:dyDescent="0.15">
      <c r="A62" s="168" t="s">
        <v>318</v>
      </c>
      <c r="B62" s="164"/>
      <c r="C62" s="88"/>
      <c r="D62" s="164"/>
      <c r="E62" s="20"/>
      <c r="F62" s="163" t="str">
        <f>IF(E62="","",DATEDIF(E62,Facesheet!$B$3,"Y"))</f>
        <v/>
      </c>
      <c r="G62" s="11"/>
      <c r="H62" s="10"/>
    </row>
    <row r="63" spans="1:8" ht="21.75" customHeight="1" x14ac:dyDescent="0.15">
      <c r="A63" s="467" t="s">
        <v>324</v>
      </c>
      <c r="B63" s="467"/>
      <c r="C63" s="467"/>
      <c r="D63" s="467"/>
      <c r="E63" s="467"/>
      <c r="F63" s="467"/>
      <c r="G63" s="467"/>
      <c r="H63" s="467"/>
    </row>
    <row r="64" spans="1:8" ht="24" customHeight="1" x14ac:dyDescent="0.15"/>
    <row r="65" spans="1:17" ht="24" customHeight="1" x14ac:dyDescent="0.15">
      <c r="A65" s="465" t="s">
        <v>325</v>
      </c>
      <c r="B65" s="465"/>
      <c r="C65" s="70" t="s">
        <v>312</v>
      </c>
      <c r="D65" s="466" t="s">
        <v>313</v>
      </c>
      <c r="E65" s="466"/>
      <c r="F65" s="466"/>
      <c r="G65" s="466"/>
    </row>
    <row r="66" spans="1:17" ht="7.5" customHeight="1" x14ac:dyDescent="0.15"/>
    <row r="67" spans="1:17" ht="21.75" customHeight="1" x14ac:dyDescent="0.15">
      <c r="A67" s="85"/>
      <c r="B67" s="85" t="s">
        <v>5</v>
      </c>
      <c r="C67" s="85" t="s">
        <v>156</v>
      </c>
      <c r="D67" s="161" t="s">
        <v>314</v>
      </c>
      <c r="E67" s="162" t="s">
        <v>315</v>
      </c>
      <c r="F67" s="85" t="s">
        <v>143</v>
      </c>
      <c r="G67" s="85" t="s">
        <v>316</v>
      </c>
      <c r="H67" s="85" t="s">
        <v>323</v>
      </c>
    </row>
    <row r="68" spans="1:17" ht="21.75" customHeight="1" x14ac:dyDescent="0.15">
      <c r="A68" s="167" t="s">
        <v>170</v>
      </c>
      <c r="B68" s="166"/>
      <c r="C68" s="88"/>
      <c r="D68" s="164"/>
      <c r="E68" s="23"/>
      <c r="F68" s="163" t="str">
        <f>IF(E68="","",DATEDIF(E68,Facesheet!$B$3,"Y"))</f>
        <v/>
      </c>
      <c r="G68" s="11"/>
      <c r="H68" s="10"/>
    </row>
    <row r="69" spans="1:17" ht="21.75" customHeight="1" x14ac:dyDescent="0.15">
      <c r="A69" s="167" t="s">
        <v>171</v>
      </c>
      <c r="B69" s="12"/>
      <c r="C69" s="88"/>
      <c r="D69" s="10"/>
      <c r="E69" s="20"/>
      <c r="F69" s="32" t="str">
        <f>IF(E69="","",DATEDIF(E69,Facesheet!$B$3,"Y"))</f>
        <v/>
      </c>
      <c r="G69" s="11"/>
      <c r="H69" s="10"/>
    </row>
    <row r="70" spans="1:17" ht="21.75" customHeight="1" x14ac:dyDescent="0.15">
      <c r="A70" s="167" t="s">
        <v>171</v>
      </c>
      <c r="B70" s="12"/>
      <c r="C70" s="88"/>
      <c r="D70" s="10"/>
      <c r="E70" s="20"/>
      <c r="F70" s="32" t="str">
        <f>IF(E70="","",DATEDIF(E70,Facesheet!$B$3,"Y"))</f>
        <v/>
      </c>
      <c r="G70" s="11"/>
      <c r="H70" s="10"/>
    </row>
    <row r="71" spans="1:17" ht="21.75" customHeight="1" x14ac:dyDescent="0.15">
      <c r="A71" s="167" t="s">
        <v>171</v>
      </c>
      <c r="B71" s="12"/>
      <c r="C71" s="88"/>
      <c r="D71" s="10"/>
      <c r="E71" s="20"/>
      <c r="F71" s="32" t="str">
        <f>IF(E71="","",DATEDIF(E71,Facesheet!$B$3,"Y"))</f>
        <v/>
      </c>
      <c r="G71" s="11"/>
      <c r="H71" s="10"/>
    </row>
    <row r="72" spans="1:17" ht="21.75" customHeight="1" x14ac:dyDescent="0.15">
      <c r="A72" s="167" t="s">
        <v>171</v>
      </c>
      <c r="B72" s="12"/>
      <c r="C72" s="88"/>
      <c r="D72" s="10"/>
      <c r="E72" s="20"/>
      <c r="F72" s="32" t="str">
        <f>IF(E72="","",DATEDIF(E72,Facesheet!$B$3,"Y"))</f>
        <v/>
      </c>
      <c r="G72" s="11"/>
      <c r="H72" s="10"/>
    </row>
    <row r="73" spans="1:17" ht="21.75" customHeight="1" x14ac:dyDescent="0.15">
      <c r="A73" s="167" t="s">
        <v>171</v>
      </c>
      <c r="B73" s="12"/>
      <c r="C73" s="88"/>
      <c r="D73" s="10"/>
      <c r="E73" s="20"/>
      <c r="F73" s="32" t="str">
        <f>IF(E73="","",DATEDIF(E73,Facesheet!$B$3,"Y"))</f>
        <v/>
      </c>
      <c r="G73" s="11"/>
      <c r="H73" s="10"/>
    </row>
    <row r="74" spans="1:17" ht="21.75" customHeight="1" x14ac:dyDescent="0.15">
      <c r="A74" s="167" t="s">
        <v>171</v>
      </c>
      <c r="B74" s="12"/>
      <c r="C74" s="88"/>
      <c r="D74" s="10"/>
      <c r="E74" s="20"/>
      <c r="F74" s="32" t="str">
        <f>IF(E74="","",DATEDIF(E74,Facesheet!$B$3,"Y"))</f>
        <v/>
      </c>
      <c r="G74" s="11"/>
      <c r="H74" s="10"/>
    </row>
    <row r="75" spans="1:17" ht="21.75" customHeight="1" x14ac:dyDescent="0.15">
      <c r="A75" s="167" t="s">
        <v>171</v>
      </c>
      <c r="B75" s="12"/>
      <c r="C75" s="88"/>
      <c r="D75" s="10"/>
      <c r="E75" s="20"/>
      <c r="F75" s="32" t="str">
        <f>IF(E75="","",DATEDIF(E75,Facesheet!$B$3,"Y"))</f>
        <v/>
      </c>
      <c r="G75" s="11"/>
      <c r="H75" s="10"/>
    </row>
    <row r="76" spans="1:17" ht="21.75" customHeight="1" x14ac:dyDescent="0.15">
      <c r="A76" s="167" t="s">
        <v>171</v>
      </c>
      <c r="B76" s="12"/>
      <c r="C76" s="88"/>
      <c r="D76" s="10"/>
      <c r="E76" s="20"/>
      <c r="F76" s="32" t="str">
        <f>IF(E76="","",DATEDIF(E76,Facesheet!$B$3,"Y"))</f>
        <v/>
      </c>
      <c r="G76" s="11"/>
      <c r="H76" s="10"/>
    </row>
    <row r="77" spans="1:17" ht="21.75" customHeight="1" x14ac:dyDescent="0.15">
      <c r="A77" s="167" t="s">
        <v>171</v>
      </c>
      <c r="B77" s="12"/>
      <c r="C77" s="88"/>
      <c r="D77" s="10"/>
      <c r="E77" s="20"/>
      <c r="F77" s="32" t="str">
        <f>IF(E77="","",DATEDIF(E77,Facesheet!$B$3,"Y"))</f>
        <v/>
      </c>
      <c r="G77" s="11"/>
      <c r="H77" s="10"/>
    </row>
    <row r="78" spans="1:17" ht="21.75" customHeight="1" x14ac:dyDescent="0.15">
      <c r="A78" s="167" t="s">
        <v>171</v>
      </c>
      <c r="B78" s="12"/>
      <c r="C78" s="88"/>
      <c r="D78" s="10"/>
      <c r="E78" s="20"/>
      <c r="F78" s="32" t="str">
        <f>IF(E78="","",DATEDIF(E78,Facesheet!$B$3,"Y"))</f>
        <v/>
      </c>
      <c r="G78" s="11"/>
      <c r="H78" s="10"/>
      <c r="Q78" s="104"/>
    </row>
    <row r="79" spans="1:17" ht="21.75" customHeight="1" x14ac:dyDescent="0.15">
      <c r="A79" s="167" t="s">
        <v>171</v>
      </c>
      <c r="B79" s="12"/>
      <c r="C79" s="88"/>
      <c r="D79" s="10"/>
      <c r="E79" s="20"/>
      <c r="F79" s="32" t="str">
        <f>IF(E79="","",DATEDIF(E79,Facesheet!$B$3,"Y"))</f>
        <v/>
      </c>
      <c r="G79" s="11"/>
      <c r="H79" s="10"/>
    </row>
    <row r="80" spans="1:17" ht="21.75" customHeight="1" x14ac:dyDescent="0.15">
      <c r="A80" s="167" t="s">
        <v>171</v>
      </c>
      <c r="B80" s="12"/>
      <c r="C80" s="88"/>
      <c r="D80" s="10"/>
      <c r="E80" s="20"/>
      <c r="F80" s="32" t="str">
        <f>IF(E80="","",DATEDIF(E80,Facesheet!$B$3,"Y"))</f>
        <v/>
      </c>
      <c r="G80" s="11"/>
      <c r="H80" s="10"/>
    </row>
    <row r="81" spans="1:8" ht="21.75" customHeight="1" x14ac:dyDescent="0.15">
      <c r="A81" s="167" t="s">
        <v>317</v>
      </c>
      <c r="B81" s="164"/>
      <c r="C81" s="88"/>
      <c r="D81" s="164"/>
      <c r="E81" s="20"/>
      <c r="F81" s="163" t="str">
        <f>IF(E81="","",DATEDIF(E81,Facesheet!$B$3,"Y"))</f>
        <v/>
      </c>
      <c r="G81" s="11"/>
      <c r="H81" s="10"/>
    </row>
    <row r="82" spans="1:8" ht="21.75" customHeight="1" x14ac:dyDescent="0.15">
      <c r="A82" s="168" t="s">
        <v>318</v>
      </c>
      <c r="B82" s="164"/>
      <c r="C82" s="88"/>
      <c r="D82" s="164"/>
      <c r="E82" s="20"/>
      <c r="F82" s="163" t="str">
        <f>IF(E82="","",DATEDIF(E82,Facesheet!$B$3,"Y"))</f>
        <v/>
      </c>
      <c r="G82" s="11"/>
      <c r="H82" s="10"/>
    </row>
    <row r="83" spans="1:8" ht="21.75" customHeight="1" x14ac:dyDescent="0.15">
      <c r="A83" s="467" t="s">
        <v>324</v>
      </c>
      <c r="B83" s="467"/>
      <c r="C83" s="467"/>
      <c r="D83" s="467"/>
      <c r="E83" s="467"/>
      <c r="F83" s="467"/>
      <c r="G83" s="467"/>
      <c r="H83" s="467"/>
    </row>
    <row r="84" spans="1:8" ht="21.75" customHeight="1" x14ac:dyDescent="0.15"/>
    <row r="85" spans="1:8" ht="21.75" customHeight="1" x14ac:dyDescent="0.15"/>
    <row r="86" spans="1:8" ht="21.75" customHeight="1" x14ac:dyDescent="0.15"/>
    <row r="87" spans="1:8" ht="21.75" customHeight="1" x14ac:dyDescent="0.15"/>
    <row r="88" spans="1:8" ht="21.75" customHeight="1" x14ac:dyDescent="0.15"/>
    <row r="89" spans="1:8" ht="21.75" customHeight="1" x14ac:dyDescent="0.15"/>
    <row r="90" spans="1:8" ht="21.75" customHeight="1" x14ac:dyDescent="0.15"/>
    <row r="91" spans="1:8" ht="21.75" customHeight="1" x14ac:dyDescent="0.15"/>
    <row r="92" spans="1:8" ht="21.75" customHeight="1" x14ac:dyDescent="0.15"/>
    <row r="93" spans="1:8" ht="21.75" customHeight="1" x14ac:dyDescent="0.15"/>
    <row r="94" spans="1:8" ht="21.75" customHeight="1" x14ac:dyDescent="0.15"/>
    <row r="95" spans="1:8" ht="21.75" customHeight="1" x14ac:dyDescent="0.15"/>
    <row r="96" spans="1:8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</sheetData>
  <sheetProtection algorithmName="SHA-512" hashValue="ZcVvy+U9wpmZwgstLpVWXOJ3XgDB10WFaIcZm2aBOXYzrDhBhRYCyAXAWfcAu0qsPyiG1ISNzG25b1co1NN0cA==" saltValue="elTs3KqYO7Kwm8g7y8eeEw==" spinCount="100000" sheet="1" selectLockedCells="1"/>
  <mergeCells count="13">
    <mergeCell ref="A65:B65"/>
    <mergeCell ref="D65:G65"/>
    <mergeCell ref="A2:D2"/>
    <mergeCell ref="A63:H63"/>
    <mergeCell ref="A83:H83"/>
    <mergeCell ref="A26:B26"/>
    <mergeCell ref="A45:B45"/>
    <mergeCell ref="D45:G45"/>
    <mergeCell ref="A4:G4"/>
    <mergeCell ref="A25:G25"/>
    <mergeCell ref="A6:B6"/>
    <mergeCell ref="D6:G6"/>
    <mergeCell ref="A24:G24"/>
  </mergeCells>
  <phoneticPr fontId="4"/>
  <conditionalFormatting sqref="F9 F22:F23">
    <cfRule type="containsText" dxfId="157" priority="32" operator="containsText" text="122">
      <formula>NOT(ISERROR(SEARCH("122",F9)))</formula>
    </cfRule>
  </conditionalFormatting>
  <conditionalFormatting sqref="F10:F21">
    <cfRule type="cellIs" dxfId="156" priority="8" operator="lessThan">
      <formula>35</formula>
    </cfRule>
  </conditionalFormatting>
  <conditionalFormatting sqref="E10:E21">
    <cfRule type="cellIs" dxfId="155" priority="26" operator="greaterThan">
      <formula>32964</formula>
    </cfRule>
    <cfRule type="cellIs" dxfId="154" priority="27" operator="greaterThan">
      <formula>32964</formula>
    </cfRule>
  </conditionalFormatting>
  <conditionalFormatting sqref="F29 F42:F43">
    <cfRule type="containsText" dxfId="153" priority="25" operator="containsText" text="122">
      <formula>NOT(ISERROR(SEARCH("122",F29)))</formula>
    </cfRule>
  </conditionalFormatting>
  <conditionalFormatting sqref="F30:F41">
    <cfRule type="containsText" dxfId="152" priority="24" operator="containsText" text="122">
      <formula>NOT(ISERROR(SEARCH("122",F30)))</formula>
    </cfRule>
  </conditionalFormatting>
  <conditionalFormatting sqref="E30:E41">
    <cfRule type="expression" dxfId="151" priority="23">
      <formula>$G$29</formula>
    </cfRule>
  </conditionalFormatting>
  <conditionalFormatting sqref="F68 F81:F82">
    <cfRule type="containsText" dxfId="150" priority="15" operator="containsText" text="122">
      <formula>NOT(ISERROR(SEARCH("122",F68)))</formula>
    </cfRule>
  </conditionalFormatting>
  <conditionalFormatting sqref="F69:F80">
    <cfRule type="cellIs" dxfId="149" priority="6" operator="between">
      <formula>41</formula>
      <formula>120</formula>
    </cfRule>
  </conditionalFormatting>
  <conditionalFormatting sqref="E69:E80">
    <cfRule type="cellIs" dxfId="148" priority="4" operator="between">
      <formula>30773</formula>
      <formula>1</formula>
    </cfRule>
  </conditionalFormatting>
  <conditionalFormatting sqref="F48 F61:F62">
    <cfRule type="containsText" dxfId="147" priority="3" operator="containsText" text="122">
      <formula>NOT(ISERROR(SEARCH("122",F48)))</formula>
    </cfRule>
  </conditionalFormatting>
  <conditionalFormatting sqref="F49:F60">
    <cfRule type="cellIs" dxfId="146" priority="2" operator="between">
      <formula>41</formula>
      <formula>120</formula>
    </cfRule>
  </conditionalFormatting>
  <conditionalFormatting sqref="E49:E60">
    <cfRule type="cellIs" dxfId="145" priority="1" operator="between">
      <formula>30773</formula>
      <formula>1</formula>
    </cfRule>
  </conditionalFormatting>
  <dataValidations count="1">
    <dataValidation type="date" operator="greaterThanOrEqual" allowBlank="1" showInputMessage="1" showErrorMessage="1" errorTitle="申込できません" sqref="E68 E48" xr:uid="{3BA4BCD4-1D91-4DD9-8753-2CFFE9F80430}">
      <formula1>$I$12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portrait" r:id="rId1"/>
  <rowBreaks count="1" manualBreakCount="1">
    <brk id="43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3413E7-663F-1340-8331-B824A22CD70D}">
          <x14:formula1>
            <xm:f>'各番号（変更不可）'!$J$2:$J$41</xm:f>
          </x14:formula1>
          <xm:sqref>C5</xm:sqref>
        </x14:dataValidation>
        <x14:dataValidation type="list" allowBlank="1" showInputMessage="1" showErrorMessage="1" xr:uid="{8B2EBE01-CDC6-4BE1-A80C-15F6DE8001B6}">
          <x14:formula1>
            <xm:f>Facesheet!$B$6</xm:f>
          </x14:formula1>
          <xm:sqref>H68:H82 H48:H62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534"/>
  <sheetViews>
    <sheetView view="pageBreakPreview" zoomScale="94" zoomScaleNormal="100" zoomScaleSheetLayoutView="94" workbookViewId="0">
      <pane ySplit="5" topLeftCell="A6" activePane="bottomLeft" state="frozen"/>
      <selection activeCell="E74" sqref="E74"/>
      <selection pane="bottomLeft" activeCell="C6" sqref="C6"/>
    </sheetView>
  </sheetViews>
  <sheetFormatPr defaultColWidth="9" defaultRowHeight="13.5" x14ac:dyDescent="0.15"/>
  <cols>
    <col min="1" max="1" width="11.125" style="9" customWidth="1"/>
    <col min="2" max="2" width="7.75" style="9" customWidth="1"/>
    <col min="3" max="3" width="17.125" style="9" customWidth="1"/>
    <col min="4" max="4" width="11.125" style="9" customWidth="1"/>
    <col min="5" max="5" width="12.375" style="33" customWidth="1"/>
    <col min="6" max="6" width="7.375" style="9" customWidth="1"/>
    <col min="7" max="7" width="35.375" style="9" customWidth="1"/>
    <col min="8" max="8" width="6.375" style="9" customWidth="1"/>
    <col min="9" max="107" width="3.625" style="9" customWidth="1"/>
    <col min="108" max="16384" width="9" style="9"/>
  </cols>
  <sheetData>
    <row r="1" spans="1:8" ht="14.25" x14ac:dyDescent="0.15">
      <c r="G1" s="154" t="s">
        <v>326</v>
      </c>
    </row>
    <row r="2" spans="1:8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G2" s="154"/>
    </row>
    <row r="4" spans="1:8" ht="25.5" x14ac:dyDescent="0.15">
      <c r="A4" s="472" t="s">
        <v>22</v>
      </c>
      <c r="B4" s="473"/>
      <c r="C4" s="473"/>
      <c r="D4" s="473"/>
      <c r="E4" s="473"/>
      <c r="F4" s="473"/>
      <c r="G4" s="473"/>
    </row>
    <row r="5" spans="1:8" s="8" customFormat="1" ht="21.75" customHeight="1" x14ac:dyDescent="0.15">
      <c r="A5" s="169" t="s">
        <v>136</v>
      </c>
      <c r="B5" s="170" t="s">
        <v>310</v>
      </c>
      <c r="C5" s="171">
        <f>①役員名簿!$B$7</f>
        <v>0</v>
      </c>
      <c r="D5" s="172" t="s">
        <v>231</v>
      </c>
      <c r="E5" s="153"/>
    </row>
    <row r="6" spans="1:8" s="8" customFormat="1" ht="24" customHeight="1" x14ac:dyDescent="0.15">
      <c r="A6" s="465" t="s">
        <v>311</v>
      </c>
      <c r="B6" s="465"/>
      <c r="C6" s="70" t="s">
        <v>312</v>
      </c>
      <c r="D6" s="466" t="s">
        <v>313</v>
      </c>
      <c r="E6" s="466"/>
      <c r="F6" s="466"/>
      <c r="G6" s="466"/>
    </row>
    <row r="7" spans="1:8" s="8" customFormat="1" ht="7.5" customHeight="1" x14ac:dyDescent="0.15">
      <c r="C7" s="173"/>
      <c r="D7" s="474"/>
      <c r="E7" s="474"/>
      <c r="F7" s="474"/>
      <c r="G7" s="474"/>
    </row>
    <row r="8" spans="1:8" s="8" customFormat="1" ht="21.75" customHeight="1" x14ac:dyDescent="0.15">
      <c r="A8" s="174"/>
      <c r="B8" s="174" t="s">
        <v>5</v>
      </c>
      <c r="C8" s="174" t="s">
        <v>156</v>
      </c>
      <c r="D8" s="175" t="s">
        <v>314</v>
      </c>
      <c r="E8" s="176" t="s">
        <v>315</v>
      </c>
      <c r="F8" s="177" t="s">
        <v>143</v>
      </c>
      <c r="G8" s="174" t="s">
        <v>316</v>
      </c>
    </row>
    <row r="9" spans="1:8" s="8" customFormat="1" ht="21.75" customHeight="1" x14ac:dyDescent="0.15">
      <c r="A9" s="118" t="s">
        <v>170</v>
      </c>
      <c r="B9" s="178"/>
      <c r="C9" s="88"/>
      <c r="D9" s="179"/>
      <c r="E9" s="24"/>
      <c r="F9" s="180" t="str">
        <f>IF(E9="","",DATEDIF(E9,Facesheet!$B$3,"Y"))</f>
        <v/>
      </c>
      <c r="G9" s="15"/>
      <c r="H9" s="181"/>
    </row>
    <row r="10" spans="1:8" s="8" customFormat="1" ht="21.75" customHeight="1" x14ac:dyDescent="0.15">
      <c r="A10" s="118" t="s">
        <v>171</v>
      </c>
      <c r="B10" s="83"/>
      <c r="C10" s="88"/>
      <c r="D10" s="10"/>
      <c r="E10" s="24"/>
      <c r="F10" s="180" t="str">
        <f>IF(E10="","",DATEDIF(E10,Facesheet!$B$3,"Y"))</f>
        <v/>
      </c>
      <c r="G10" s="15"/>
    </row>
    <row r="11" spans="1:8" s="8" customFormat="1" ht="21.75" customHeight="1" x14ac:dyDescent="0.15">
      <c r="A11" s="118" t="s">
        <v>171</v>
      </c>
      <c r="B11" s="83"/>
      <c r="C11" s="88"/>
      <c r="D11" s="10"/>
      <c r="E11" s="24"/>
      <c r="F11" s="180" t="str">
        <f>IF(E11="","",DATEDIF(E11,Facesheet!$B$3,"Y"))</f>
        <v/>
      </c>
      <c r="G11" s="15"/>
    </row>
    <row r="12" spans="1:8" s="8" customFormat="1" ht="21.75" customHeight="1" x14ac:dyDescent="0.15">
      <c r="A12" s="118" t="s">
        <v>171</v>
      </c>
      <c r="B12" s="83"/>
      <c r="C12" s="88"/>
      <c r="D12" s="10"/>
      <c r="E12" s="24"/>
      <c r="F12" s="180" t="str">
        <f>IF(E12="","",DATEDIF(E12,Facesheet!$B$3,"Y"))</f>
        <v/>
      </c>
      <c r="G12" s="15"/>
    </row>
    <row r="13" spans="1:8" s="8" customFormat="1" ht="21.75" customHeight="1" x14ac:dyDescent="0.15">
      <c r="A13" s="118" t="s">
        <v>171</v>
      </c>
      <c r="B13" s="83"/>
      <c r="C13" s="88"/>
      <c r="D13" s="10"/>
      <c r="E13" s="24"/>
      <c r="F13" s="180" t="str">
        <f>IF(E13="","",DATEDIF(E13,Facesheet!$B$3,"Y"))</f>
        <v/>
      </c>
      <c r="G13" s="15"/>
    </row>
    <row r="14" spans="1:8" s="8" customFormat="1" ht="21.75" customHeight="1" x14ac:dyDescent="0.15">
      <c r="A14" s="118" t="s">
        <v>171</v>
      </c>
      <c r="B14" s="83"/>
      <c r="C14" s="88"/>
      <c r="D14" s="10"/>
      <c r="E14" s="24"/>
      <c r="F14" s="180" t="str">
        <f>IF(E14="","",DATEDIF(E14,Facesheet!$B$3,"Y"))</f>
        <v/>
      </c>
      <c r="G14" s="15"/>
    </row>
    <row r="15" spans="1:8" s="8" customFormat="1" ht="21.75" customHeight="1" x14ac:dyDescent="0.15">
      <c r="A15" s="118" t="s">
        <v>171</v>
      </c>
      <c r="B15" s="83"/>
      <c r="C15" s="88"/>
      <c r="D15" s="10"/>
      <c r="E15" s="24"/>
      <c r="F15" s="180" t="str">
        <f>IF(E15="","",DATEDIF(E15,Facesheet!$B$3,"Y"))</f>
        <v/>
      </c>
      <c r="G15" s="15"/>
    </row>
    <row r="16" spans="1:8" s="8" customFormat="1" ht="21.75" customHeight="1" x14ac:dyDescent="0.15">
      <c r="A16" s="118" t="s">
        <v>171</v>
      </c>
      <c r="B16" s="83"/>
      <c r="C16" s="88"/>
      <c r="D16" s="10"/>
      <c r="E16" s="24"/>
      <c r="F16" s="180" t="str">
        <f>IF(E16="","",DATEDIF(E16,Facesheet!$B$3,"Y"))</f>
        <v/>
      </c>
      <c r="G16" s="15"/>
    </row>
    <row r="17" spans="1:8" s="8" customFormat="1" ht="21.75" customHeight="1" x14ac:dyDescent="0.15">
      <c r="A17" s="118" t="s">
        <v>171</v>
      </c>
      <c r="B17" s="83"/>
      <c r="C17" s="88"/>
      <c r="D17" s="10"/>
      <c r="E17" s="24"/>
      <c r="F17" s="180" t="str">
        <f>IF(E17="","",DATEDIF(E17,Facesheet!$B$3,"Y"))</f>
        <v/>
      </c>
      <c r="G17" s="15"/>
    </row>
    <row r="18" spans="1:8" s="8" customFormat="1" ht="21.75" customHeight="1" x14ac:dyDescent="0.15">
      <c r="A18" s="118" t="s">
        <v>171</v>
      </c>
      <c r="B18" s="83"/>
      <c r="C18" s="88"/>
      <c r="D18" s="10"/>
      <c r="E18" s="24"/>
      <c r="F18" s="180" t="str">
        <f>IF(E18="","",DATEDIF(E18,Facesheet!$B$3,"Y"))</f>
        <v/>
      </c>
      <c r="G18" s="15"/>
    </row>
    <row r="19" spans="1:8" s="8" customFormat="1" ht="21.75" customHeight="1" x14ac:dyDescent="0.15">
      <c r="A19" s="118" t="s">
        <v>171</v>
      </c>
      <c r="B19" s="83"/>
      <c r="C19" s="88"/>
      <c r="D19" s="10"/>
      <c r="E19" s="24"/>
      <c r="F19" s="180" t="str">
        <f>IF(E19="","",DATEDIF(E19,Facesheet!$B$3,"Y"))</f>
        <v/>
      </c>
      <c r="G19" s="15"/>
    </row>
    <row r="20" spans="1:8" s="8" customFormat="1" ht="21.75" customHeight="1" x14ac:dyDescent="0.15">
      <c r="A20" s="118" t="s">
        <v>171</v>
      </c>
      <c r="B20" s="83"/>
      <c r="C20" s="88"/>
      <c r="D20" s="10"/>
      <c r="E20" s="24"/>
      <c r="F20" s="180" t="str">
        <f>IF(E20="","",DATEDIF(E20,Facesheet!$B$3,"Y"))</f>
        <v/>
      </c>
      <c r="G20" s="15"/>
    </row>
    <row r="21" spans="1:8" s="8" customFormat="1" ht="21.75" customHeight="1" x14ac:dyDescent="0.15">
      <c r="A21" s="118" t="s">
        <v>171</v>
      </c>
      <c r="B21" s="83"/>
      <c r="C21" s="88"/>
      <c r="D21" s="10"/>
      <c r="E21" s="24"/>
      <c r="F21" s="180" t="str">
        <f>IF(E21="","",DATEDIF(E21,Facesheet!$B$3,"Y"))</f>
        <v/>
      </c>
      <c r="G21" s="15"/>
    </row>
    <row r="22" spans="1:8" s="8" customFormat="1" ht="21.75" customHeight="1" x14ac:dyDescent="0.15">
      <c r="A22" s="118" t="s">
        <v>171</v>
      </c>
      <c r="B22" s="83"/>
      <c r="C22" s="88"/>
      <c r="D22" s="10"/>
      <c r="E22" s="24"/>
      <c r="F22" s="180" t="str">
        <f>IF(E22="","",DATEDIF(E22,Facesheet!$B$3,"Y"))</f>
        <v/>
      </c>
      <c r="G22" s="15"/>
    </row>
    <row r="23" spans="1:8" s="8" customFormat="1" ht="21.75" customHeight="1" x14ac:dyDescent="0.15">
      <c r="A23" s="118" t="s">
        <v>171</v>
      </c>
      <c r="B23" s="83"/>
      <c r="C23" s="88"/>
      <c r="D23" s="10"/>
      <c r="E23" s="24"/>
      <c r="F23" s="180" t="str">
        <f>IF(E23="","",DATEDIF(E23,Facesheet!$B$3,"Y"))</f>
        <v/>
      </c>
      <c r="G23" s="15"/>
    </row>
    <row r="24" spans="1:8" s="8" customFormat="1" ht="21.75" customHeight="1" x14ac:dyDescent="0.15">
      <c r="A24" s="118" t="s">
        <v>171</v>
      </c>
      <c r="B24" s="83"/>
      <c r="C24" s="88"/>
      <c r="D24" s="10"/>
      <c r="E24" s="24"/>
      <c r="F24" s="180" t="str">
        <f>IF(E24="","",DATEDIF(E24,Facesheet!$B$3,"Y"))</f>
        <v/>
      </c>
      <c r="G24" s="15"/>
    </row>
    <row r="25" spans="1:8" s="8" customFormat="1" ht="21.75" customHeight="1" x14ac:dyDescent="0.15">
      <c r="A25" s="118" t="s">
        <v>317</v>
      </c>
      <c r="B25" s="178"/>
      <c r="C25" s="88"/>
      <c r="D25" s="179"/>
      <c r="E25" s="27"/>
      <c r="F25" s="180" t="str">
        <f>IF(E25="","",DATEDIF(E25,Facesheet!$B$3,"Y"))</f>
        <v/>
      </c>
      <c r="G25" s="15"/>
    </row>
    <row r="26" spans="1:8" s="8" customFormat="1" ht="21.75" customHeight="1" x14ac:dyDescent="0.15">
      <c r="A26" s="182" t="s">
        <v>318</v>
      </c>
      <c r="B26" s="178"/>
      <c r="C26" s="88"/>
      <c r="D26" s="179"/>
      <c r="E26" s="27"/>
      <c r="F26" s="180" t="str">
        <f>IF(E26="","",DATEDIF(E26,Facesheet!$B$3,"Y"))</f>
        <v/>
      </c>
      <c r="G26" s="15"/>
    </row>
    <row r="27" spans="1:8" s="8" customFormat="1" ht="21.75" customHeight="1" x14ac:dyDescent="0.15">
      <c r="A27" s="470" t="s">
        <v>327</v>
      </c>
      <c r="B27" s="471"/>
      <c r="C27" s="471"/>
      <c r="D27" s="471"/>
      <c r="E27" s="471"/>
      <c r="F27" s="471"/>
      <c r="G27" s="471"/>
    </row>
    <row r="28" spans="1:8" s="8" customFormat="1" ht="24" customHeight="1" x14ac:dyDescent="0.15">
      <c r="A28" s="475"/>
      <c r="B28" s="475"/>
      <c r="C28" s="475"/>
      <c r="D28" s="475"/>
      <c r="E28" s="475"/>
      <c r="F28" s="475"/>
      <c r="G28" s="475"/>
    </row>
    <row r="29" spans="1:8" ht="24" customHeight="1" x14ac:dyDescent="0.15">
      <c r="A29" s="465" t="s">
        <v>321</v>
      </c>
      <c r="B29" s="465"/>
      <c r="C29" s="70" t="s">
        <v>312</v>
      </c>
      <c r="D29" s="466" t="s">
        <v>313</v>
      </c>
      <c r="E29" s="466"/>
      <c r="F29" s="466"/>
      <c r="G29" s="466"/>
      <c r="H29" s="7"/>
    </row>
    <row r="30" spans="1:8" ht="7.5" customHeight="1" x14ac:dyDescent="0.15">
      <c r="A30" s="8"/>
      <c r="B30" s="8"/>
      <c r="C30" s="8"/>
      <c r="D30" s="8"/>
      <c r="E30" s="153"/>
      <c r="F30" s="8"/>
      <c r="G30" s="181"/>
    </row>
    <row r="31" spans="1:8" ht="21.75" customHeight="1" x14ac:dyDescent="0.15">
      <c r="A31" s="174"/>
      <c r="B31" s="174" t="s">
        <v>5</v>
      </c>
      <c r="C31" s="174" t="s">
        <v>156</v>
      </c>
      <c r="D31" s="175" t="s">
        <v>314</v>
      </c>
      <c r="E31" s="176" t="s">
        <v>315</v>
      </c>
      <c r="F31" s="177" t="s">
        <v>143</v>
      </c>
      <c r="G31" s="174" t="s">
        <v>316</v>
      </c>
    </row>
    <row r="32" spans="1:8" ht="21.75" customHeight="1" x14ac:dyDescent="0.15">
      <c r="A32" s="118" t="s">
        <v>170</v>
      </c>
      <c r="B32" s="178"/>
      <c r="C32" s="88"/>
      <c r="D32" s="179"/>
      <c r="E32" s="27"/>
      <c r="F32" s="180" t="str">
        <f>IF(E32="","",DATEDIF(E32,Facesheet!$B$3,"Y"))</f>
        <v/>
      </c>
      <c r="G32" s="15"/>
    </row>
    <row r="33" spans="1:7" ht="21.75" customHeight="1" x14ac:dyDescent="0.15">
      <c r="A33" s="118" t="s">
        <v>171</v>
      </c>
      <c r="B33" s="83"/>
      <c r="C33" s="88"/>
      <c r="D33" s="10"/>
      <c r="E33" s="24"/>
      <c r="F33" s="180" t="str">
        <f>IF(E33="","",DATEDIF(E33,Facesheet!$B$3,"Y"))</f>
        <v/>
      </c>
      <c r="G33" s="15"/>
    </row>
    <row r="34" spans="1:7" ht="21.75" customHeight="1" x14ac:dyDescent="0.15">
      <c r="A34" s="118" t="s">
        <v>171</v>
      </c>
      <c r="B34" s="83"/>
      <c r="C34" s="88"/>
      <c r="D34" s="10"/>
      <c r="E34" s="24"/>
      <c r="F34" s="180" t="str">
        <f>IF(E34="","",DATEDIF(E34,Facesheet!$B$3,"Y"))</f>
        <v/>
      </c>
      <c r="G34" s="15"/>
    </row>
    <row r="35" spans="1:7" ht="21.75" customHeight="1" x14ac:dyDescent="0.15">
      <c r="A35" s="118" t="s">
        <v>171</v>
      </c>
      <c r="B35" s="83"/>
      <c r="C35" s="88"/>
      <c r="D35" s="10"/>
      <c r="E35" s="24"/>
      <c r="F35" s="180" t="str">
        <f>IF(E35="","",DATEDIF(E35,Facesheet!$B$3,"Y"))</f>
        <v/>
      </c>
      <c r="G35" s="15"/>
    </row>
    <row r="36" spans="1:7" ht="21.75" customHeight="1" x14ac:dyDescent="0.15">
      <c r="A36" s="118" t="s">
        <v>171</v>
      </c>
      <c r="B36" s="83"/>
      <c r="C36" s="88"/>
      <c r="D36" s="10"/>
      <c r="E36" s="24"/>
      <c r="F36" s="180" t="str">
        <f>IF(E36="","",DATEDIF(E36,Facesheet!$B$3,"Y"))</f>
        <v/>
      </c>
      <c r="G36" s="15"/>
    </row>
    <row r="37" spans="1:7" ht="21.75" customHeight="1" x14ac:dyDescent="0.15">
      <c r="A37" s="118" t="s">
        <v>171</v>
      </c>
      <c r="B37" s="83"/>
      <c r="C37" s="88"/>
      <c r="D37" s="10"/>
      <c r="E37" s="24"/>
      <c r="F37" s="180" t="str">
        <f>IF(E37="","",DATEDIF(E37,Facesheet!$B$3,"Y"))</f>
        <v/>
      </c>
      <c r="G37" s="15"/>
    </row>
    <row r="38" spans="1:7" ht="21.75" customHeight="1" x14ac:dyDescent="0.15">
      <c r="A38" s="118" t="s">
        <v>171</v>
      </c>
      <c r="B38" s="83"/>
      <c r="C38" s="88"/>
      <c r="D38" s="10"/>
      <c r="E38" s="24"/>
      <c r="F38" s="180" t="str">
        <f>IF(E38="","",DATEDIF(E38,Facesheet!$B$3,"Y"))</f>
        <v/>
      </c>
      <c r="G38" s="15"/>
    </row>
    <row r="39" spans="1:7" ht="21.75" customHeight="1" x14ac:dyDescent="0.15">
      <c r="A39" s="118" t="s">
        <v>171</v>
      </c>
      <c r="B39" s="83"/>
      <c r="C39" s="88"/>
      <c r="D39" s="10"/>
      <c r="E39" s="24"/>
      <c r="F39" s="180" t="str">
        <f>IF(E39="","",DATEDIF(E39,Facesheet!$B$3,"Y"))</f>
        <v/>
      </c>
      <c r="G39" s="15"/>
    </row>
    <row r="40" spans="1:7" ht="21.75" customHeight="1" x14ac:dyDescent="0.15">
      <c r="A40" s="118" t="s">
        <v>171</v>
      </c>
      <c r="B40" s="83"/>
      <c r="C40" s="88"/>
      <c r="D40" s="10"/>
      <c r="E40" s="24"/>
      <c r="F40" s="180" t="str">
        <f>IF(E40="","",DATEDIF(E40,Facesheet!$B$3,"Y"))</f>
        <v/>
      </c>
      <c r="G40" s="15"/>
    </row>
    <row r="41" spans="1:7" ht="21.75" customHeight="1" x14ac:dyDescent="0.15">
      <c r="A41" s="118" t="s">
        <v>171</v>
      </c>
      <c r="B41" s="83"/>
      <c r="C41" s="88"/>
      <c r="D41" s="10"/>
      <c r="E41" s="24"/>
      <c r="F41" s="180" t="str">
        <f>IF(E41="","",DATEDIF(E41,Facesheet!$B$3,"Y"))</f>
        <v/>
      </c>
      <c r="G41" s="15"/>
    </row>
    <row r="42" spans="1:7" ht="21.75" customHeight="1" x14ac:dyDescent="0.15">
      <c r="A42" s="118" t="s">
        <v>171</v>
      </c>
      <c r="B42" s="83"/>
      <c r="C42" s="88"/>
      <c r="D42" s="10"/>
      <c r="E42" s="24"/>
      <c r="F42" s="180" t="str">
        <f>IF(E42="","",DATEDIF(E42,Facesheet!$B$3,"Y"))</f>
        <v/>
      </c>
      <c r="G42" s="15"/>
    </row>
    <row r="43" spans="1:7" ht="21.75" customHeight="1" x14ac:dyDescent="0.15">
      <c r="A43" s="118" t="s">
        <v>171</v>
      </c>
      <c r="B43" s="83"/>
      <c r="C43" s="88"/>
      <c r="D43" s="10"/>
      <c r="E43" s="24"/>
      <c r="F43" s="180" t="str">
        <f>IF(E43="","",DATEDIF(E43,Facesheet!$B$3,"Y"))</f>
        <v/>
      </c>
      <c r="G43" s="15"/>
    </row>
    <row r="44" spans="1:7" ht="21.75" customHeight="1" x14ac:dyDescent="0.15">
      <c r="A44" s="118" t="s">
        <v>171</v>
      </c>
      <c r="B44" s="83"/>
      <c r="C44" s="88"/>
      <c r="D44" s="10"/>
      <c r="E44" s="24"/>
      <c r="F44" s="180" t="str">
        <f>IF(E44="","",DATEDIF(E44,Facesheet!$B$3,"Y"))</f>
        <v/>
      </c>
      <c r="G44" s="15"/>
    </row>
    <row r="45" spans="1:7" ht="21.75" customHeight="1" x14ac:dyDescent="0.15">
      <c r="A45" s="118" t="s">
        <v>171</v>
      </c>
      <c r="B45" s="83"/>
      <c r="C45" s="88"/>
      <c r="D45" s="10"/>
      <c r="E45" s="24"/>
      <c r="F45" s="180" t="str">
        <f>IF(E45="","",DATEDIF(E45,Facesheet!$B$3,"Y"))</f>
        <v/>
      </c>
      <c r="G45" s="15"/>
    </row>
    <row r="46" spans="1:7" ht="21.75" customHeight="1" x14ac:dyDescent="0.15">
      <c r="A46" s="118" t="s">
        <v>171</v>
      </c>
      <c r="B46" s="83"/>
      <c r="C46" s="88"/>
      <c r="D46" s="10"/>
      <c r="E46" s="24"/>
      <c r="F46" s="180" t="str">
        <f>IF(E46="","",DATEDIF(E46,Facesheet!$B$3,"Y"))</f>
        <v/>
      </c>
      <c r="G46" s="15"/>
    </row>
    <row r="47" spans="1:7" ht="21.75" customHeight="1" x14ac:dyDescent="0.15">
      <c r="A47" s="118" t="s">
        <v>171</v>
      </c>
      <c r="B47" s="83"/>
      <c r="C47" s="88"/>
      <c r="D47" s="10"/>
      <c r="E47" s="24"/>
      <c r="F47" s="180" t="str">
        <f>IF(E47="","",DATEDIF(E47,Facesheet!$B$3,"Y"))</f>
        <v/>
      </c>
      <c r="G47" s="15"/>
    </row>
    <row r="48" spans="1:7" ht="21.75" customHeight="1" x14ac:dyDescent="0.15">
      <c r="A48" s="118" t="s">
        <v>317</v>
      </c>
      <c r="B48" s="178"/>
      <c r="C48" s="88"/>
      <c r="D48" s="179"/>
      <c r="E48" s="27"/>
      <c r="F48" s="180" t="str">
        <f>IF(E48="","",DATEDIF(E48,Facesheet!$B$3,"Y"))</f>
        <v/>
      </c>
      <c r="G48" s="15"/>
    </row>
    <row r="49" spans="1:14" ht="21.75" customHeight="1" x14ac:dyDescent="0.15">
      <c r="A49" s="182" t="s">
        <v>318</v>
      </c>
      <c r="B49" s="178"/>
      <c r="C49" s="88"/>
      <c r="D49" s="179"/>
      <c r="E49" s="27"/>
      <c r="F49" s="180" t="str">
        <f>IF(E49="","",DATEDIF(E49,Facesheet!$B$3,"Y"))</f>
        <v/>
      </c>
      <c r="G49" s="15"/>
    </row>
    <row r="50" spans="1:14" ht="24" customHeight="1" x14ac:dyDescent="0.15">
      <c r="A50" s="8"/>
      <c r="B50" s="8"/>
      <c r="C50" s="8"/>
      <c r="D50" s="8"/>
      <c r="E50" s="153"/>
      <c r="F50" s="8"/>
      <c r="G50" s="8"/>
    </row>
    <row r="51" spans="1:14" ht="24" customHeight="1" x14ac:dyDescent="0.15">
      <c r="A51" s="465" t="s">
        <v>322</v>
      </c>
      <c r="B51" s="465"/>
      <c r="C51" s="70" t="s">
        <v>312</v>
      </c>
      <c r="D51" s="466" t="s">
        <v>313</v>
      </c>
      <c r="E51" s="466"/>
      <c r="F51" s="466"/>
      <c r="G51" s="466"/>
    </row>
    <row r="52" spans="1:14" ht="7.5" customHeight="1" x14ac:dyDescent="0.15">
      <c r="A52" s="8"/>
      <c r="B52" s="8"/>
      <c r="C52" s="8"/>
      <c r="D52" s="8"/>
      <c r="E52" s="153"/>
      <c r="F52" s="8"/>
      <c r="G52" s="8"/>
    </row>
    <row r="53" spans="1:14" ht="21.75" customHeight="1" x14ac:dyDescent="0.15">
      <c r="A53" s="174"/>
      <c r="B53" s="174" t="s">
        <v>5</v>
      </c>
      <c r="C53" s="177" t="s">
        <v>156</v>
      </c>
      <c r="D53" s="175" t="s">
        <v>314</v>
      </c>
      <c r="E53" s="183" t="s">
        <v>315</v>
      </c>
      <c r="F53" s="177" t="s">
        <v>143</v>
      </c>
      <c r="G53" s="174" t="s">
        <v>316</v>
      </c>
      <c r="H53" s="174" t="s">
        <v>323</v>
      </c>
    </row>
    <row r="54" spans="1:14" ht="21.75" customHeight="1" x14ac:dyDescent="0.15">
      <c r="A54" s="118" t="s">
        <v>170</v>
      </c>
      <c r="B54" s="178"/>
      <c r="C54" s="88"/>
      <c r="D54" s="179"/>
      <c r="E54" s="23"/>
      <c r="F54" s="180" t="str">
        <f>IF(E54="","",DATEDIF(E54,Facesheet!$B$3,"Y"))</f>
        <v/>
      </c>
      <c r="G54" s="15"/>
      <c r="H54" s="10"/>
    </row>
    <row r="55" spans="1:14" ht="21.75" customHeight="1" x14ac:dyDescent="0.15">
      <c r="A55" s="118" t="s">
        <v>171</v>
      </c>
      <c r="B55" s="83"/>
      <c r="C55" s="88"/>
      <c r="D55" s="10"/>
      <c r="E55" s="23"/>
      <c r="F55" s="32" t="str">
        <f>IF(E55="","",DATEDIF(E55,Facesheet!$B$3,"Y"))</f>
        <v/>
      </c>
      <c r="G55" s="15"/>
      <c r="H55" s="10"/>
    </row>
    <row r="56" spans="1:14" ht="21.75" customHeight="1" x14ac:dyDescent="0.15">
      <c r="A56" s="118" t="s">
        <v>171</v>
      </c>
      <c r="B56" s="83"/>
      <c r="C56" s="88"/>
      <c r="D56" s="10"/>
      <c r="E56" s="23"/>
      <c r="F56" s="32" t="str">
        <f>IF(E56="","",DATEDIF(E56,Facesheet!$B$3,"Y"))</f>
        <v/>
      </c>
      <c r="G56" s="15"/>
      <c r="H56" s="10"/>
      <c r="N56" s="96"/>
    </row>
    <row r="57" spans="1:14" ht="21.75" customHeight="1" x14ac:dyDescent="0.15">
      <c r="A57" s="118" t="s">
        <v>171</v>
      </c>
      <c r="B57" s="83"/>
      <c r="C57" s="88"/>
      <c r="D57" s="10"/>
      <c r="E57" s="23"/>
      <c r="F57" s="32" t="str">
        <f>IF(E57="","",DATEDIF(E57,Facesheet!$B$3,"Y"))</f>
        <v/>
      </c>
      <c r="G57" s="15"/>
      <c r="H57" s="10"/>
    </row>
    <row r="58" spans="1:14" ht="21.75" customHeight="1" x14ac:dyDescent="0.15">
      <c r="A58" s="118" t="s">
        <v>171</v>
      </c>
      <c r="B58" s="83"/>
      <c r="C58" s="88"/>
      <c r="D58" s="10"/>
      <c r="E58" s="23"/>
      <c r="F58" s="32" t="str">
        <f>IF(E58="","",DATEDIF(E58,Facesheet!$B$3,"Y"))</f>
        <v/>
      </c>
      <c r="G58" s="15"/>
      <c r="H58" s="10"/>
    </row>
    <row r="59" spans="1:14" ht="21.75" customHeight="1" x14ac:dyDescent="0.15">
      <c r="A59" s="118" t="s">
        <v>171</v>
      </c>
      <c r="B59" s="83"/>
      <c r="C59" s="88"/>
      <c r="D59" s="10"/>
      <c r="E59" s="23"/>
      <c r="F59" s="32" t="str">
        <f>IF(E59="","",DATEDIF(E59,Facesheet!$B$3,"Y"))</f>
        <v/>
      </c>
      <c r="G59" s="15"/>
      <c r="H59" s="10"/>
    </row>
    <row r="60" spans="1:14" ht="21.75" customHeight="1" x14ac:dyDescent="0.15">
      <c r="A60" s="118" t="s">
        <v>171</v>
      </c>
      <c r="B60" s="83"/>
      <c r="C60" s="88"/>
      <c r="D60" s="10"/>
      <c r="E60" s="23"/>
      <c r="F60" s="32" t="str">
        <f>IF(E60="","",DATEDIF(E60,Facesheet!$B$3,"Y"))</f>
        <v/>
      </c>
      <c r="G60" s="15"/>
      <c r="H60" s="10"/>
    </row>
    <row r="61" spans="1:14" ht="21.75" customHeight="1" x14ac:dyDescent="0.15">
      <c r="A61" s="118" t="s">
        <v>171</v>
      </c>
      <c r="B61" s="83"/>
      <c r="C61" s="88"/>
      <c r="D61" s="10"/>
      <c r="E61" s="23"/>
      <c r="F61" s="32" t="str">
        <f>IF(E61="","",DATEDIF(E61,Facesheet!$B$3,"Y"))</f>
        <v/>
      </c>
      <c r="G61" s="15"/>
      <c r="H61" s="10"/>
    </row>
    <row r="62" spans="1:14" ht="21.75" customHeight="1" x14ac:dyDescent="0.15">
      <c r="A62" s="118" t="s">
        <v>171</v>
      </c>
      <c r="B62" s="83"/>
      <c r="C62" s="88"/>
      <c r="D62" s="10"/>
      <c r="E62" s="23"/>
      <c r="F62" s="32" t="str">
        <f>IF(E62="","",DATEDIF(E62,Facesheet!$B$3,"Y"))</f>
        <v/>
      </c>
      <c r="G62" s="15"/>
      <c r="H62" s="10"/>
    </row>
    <row r="63" spans="1:14" ht="21.75" customHeight="1" x14ac:dyDescent="0.15">
      <c r="A63" s="118" t="s">
        <v>171</v>
      </c>
      <c r="B63" s="83"/>
      <c r="C63" s="88"/>
      <c r="D63" s="10"/>
      <c r="E63" s="23"/>
      <c r="F63" s="32" t="str">
        <f>IF(E63="","",DATEDIF(E63,Facesheet!$B$3,"Y"))</f>
        <v/>
      </c>
      <c r="G63" s="15"/>
      <c r="H63" s="10"/>
    </row>
    <row r="64" spans="1:14" ht="21.75" customHeight="1" x14ac:dyDescent="0.15">
      <c r="A64" s="118" t="s">
        <v>171</v>
      </c>
      <c r="B64" s="83"/>
      <c r="C64" s="88"/>
      <c r="D64" s="10"/>
      <c r="E64" s="23"/>
      <c r="F64" s="32" t="str">
        <f>IF(E64="","",DATEDIF(E64,Facesheet!$B$3,"Y"))</f>
        <v/>
      </c>
      <c r="G64" s="15"/>
      <c r="H64" s="10"/>
    </row>
    <row r="65" spans="1:8" ht="21.75" customHeight="1" x14ac:dyDescent="0.15">
      <c r="A65" s="118" t="s">
        <v>171</v>
      </c>
      <c r="B65" s="83"/>
      <c r="C65" s="88"/>
      <c r="D65" s="10"/>
      <c r="E65" s="23"/>
      <c r="F65" s="32" t="str">
        <f>IF(E65="","",DATEDIF(E65,Facesheet!$B$3,"Y"))</f>
        <v/>
      </c>
      <c r="G65" s="15"/>
      <c r="H65" s="10"/>
    </row>
    <row r="66" spans="1:8" ht="21.75" customHeight="1" x14ac:dyDescent="0.15">
      <c r="A66" s="118" t="s">
        <v>171</v>
      </c>
      <c r="B66" s="83"/>
      <c r="C66" s="88"/>
      <c r="D66" s="10"/>
      <c r="E66" s="23"/>
      <c r="F66" s="32" t="str">
        <f>IF(E66="","",DATEDIF(E66,Facesheet!$B$3,"Y"))</f>
        <v/>
      </c>
      <c r="G66" s="15"/>
      <c r="H66" s="10"/>
    </row>
    <row r="67" spans="1:8" ht="21.75" customHeight="1" x14ac:dyDescent="0.15">
      <c r="A67" s="118" t="s">
        <v>171</v>
      </c>
      <c r="B67" s="83"/>
      <c r="C67" s="88"/>
      <c r="D67" s="10"/>
      <c r="E67" s="23"/>
      <c r="F67" s="32" t="str">
        <f>IF(E67="","",DATEDIF(E67,Facesheet!$B$3,"Y"))</f>
        <v/>
      </c>
      <c r="G67" s="15"/>
      <c r="H67" s="10"/>
    </row>
    <row r="68" spans="1:8" ht="21.75" customHeight="1" x14ac:dyDescent="0.15">
      <c r="A68" s="118" t="s">
        <v>171</v>
      </c>
      <c r="B68" s="83"/>
      <c r="C68" s="88"/>
      <c r="D68" s="10"/>
      <c r="E68" s="23"/>
      <c r="F68" s="32" t="str">
        <f>IF(E68="","",DATEDIF(E68,Facesheet!$B$3,"Y"))</f>
        <v/>
      </c>
      <c r="G68" s="15"/>
      <c r="H68" s="10"/>
    </row>
    <row r="69" spans="1:8" ht="21.75" customHeight="1" x14ac:dyDescent="0.15">
      <c r="A69" s="118" t="s">
        <v>171</v>
      </c>
      <c r="B69" s="83"/>
      <c r="C69" s="88"/>
      <c r="D69" s="10"/>
      <c r="E69" s="23"/>
      <c r="F69" s="32" t="str">
        <f>IF(E69="","",DATEDIF(E69,Facesheet!$B$3,"Y"))</f>
        <v/>
      </c>
      <c r="G69" s="15"/>
      <c r="H69" s="10"/>
    </row>
    <row r="70" spans="1:8" ht="21.75" customHeight="1" x14ac:dyDescent="0.15">
      <c r="A70" s="118" t="s">
        <v>317</v>
      </c>
      <c r="B70" s="178"/>
      <c r="C70" s="88"/>
      <c r="D70" s="179"/>
      <c r="E70" s="25"/>
      <c r="F70" s="180" t="str">
        <f>IF(E70="","",DATEDIF(E70,Facesheet!$B$3,"Y"))</f>
        <v/>
      </c>
      <c r="G70" s="15"/>
      <c r="H70" s="10"/>
    </row>
    <row r="71" spans="1:8" ht="21.75" customHeight="1" x14ac:dyDescent="0.15">
      <c r="A71" s="182" t="s">
        <v>318</v>
      </c>
      <c r="B71" s="178"/>
      <c r="C71" s="88"/>
      <c r="D71" s="179"/>
      <c r="E71" s="25"/>
      <c r="F71" s="180" t="str">
        <f>IF(E71="","",DATEDIF(E71,Facesheet!$B$3,"Y"))</f>
        <v/>
      </c>
      <c r="G71" s="15"/>
      <c r="H71" s="10"/>
    </row>
    <row r="72" spans="1:8" ht="21.75" customHeight="1" x14ac:dyDescent="0.15">
      <c r="A72" s="467" t="s">
        <v>328</v>
      </c>
      <c r="B72" s="467"/>
      <c r="C72" s="467"/>
      <c r="D72" s="467"/>
      <c r="E72" s="467"/>
      <c r="F72" s="467"/>
      <c r="G72" s="467"/>
      <c r="H72" s="467"/>
    </row>
    <row r="73" spans="1:8" ht="24" customHeight="1" x14ac:dyDescent="0.15"/>
    <row r="74" spans="1:8" ht="24" customHeight="1" x14ac:dyDescent="0.15">
      <c r="A74" s="465" t="s">
        <v>325</v>
      </c>
      <c r="B74" s="465"/>
      <c r="C74" s="70" t="s">
        <v>312</v>
      </c>
      <c r="D74" s="466" t="s">
        <v>313</v>
      </c>
      <c r="E74" s="466"/>
      <c r="F74" s="466"/>
      <c r="G74" s="466"/>
    </row>
    <row r="75" spans="1:8" ht="7.5" customHeight="1" x14ac:dyDescent="0.15"/>
    <row r="76" spans="1:8" ht="21.75" customHeight="1" x14ac:dyDescent="0.15">
      <c r="A76" s="174"/>
      <c r="B76" s="174" t="s">
        <v>5</v>
      </c>
      <c r="C76" s="177" t="s">
        <v>156</v>
      </c>
      <c r="D76" s="175" t="s">
        <v>314</v>
      </c>
      <c r="E76" s="183" t="s">
        <v>315</v>
      </c>
      <c r="F76" s="177" t="s">
        <v>143</v>
      </c>
      <c r="G76" s="174" t="s">
        <v>316</v>
      </c>
      <c r="H76" s="174" t="s">
        <v>323</v>
      </c>
    </row>
    <row r="77" spans="1:8" ht="21.75" customHeight="1" x14ac:dyDescent="0.15">
      <c r="A77" s="118" t="s">
        <v>170</v>
      </c>
      <c r="B77" s="178"/>
      <c r="C77" s="88"/>
      <c r="D77" s="179"/>
      <c r="E77" s="25"/>
      <c r="F77" s="180" t="str">
        <f>IF(E77="","",DATEDIF(E77,Facesheet!$B$3,"Y"))</f>
        <v/>
      </c>
      <c r="G77" s="15"/>
      <c r="H77" s="10"/>
    </row>
    <row r="78" spans="1:8" ht="21.75" customHeight="1" x14ac:dyDescent="0.15">
      <c r="A78" s="118" t="s">
        <v>171</v>
      </c>
      <c r="B78" s="83"/>
      <c r="C78" s="88"/>
      <c r="D78" s="10"/>
      <c r="E78" s="23"/>
      <c r="F78" s="32" t="str">
        <f>IF(E78="","",DATEDIF(E78,Facesheet!$B$3,"Y"))</f>
        <v/>
      </c>
      <c r="G78" s="15"/>
      <c r="H78" s="10"/>
    </row>
    <row r="79" spans="1:8" ht="21.75" customHeight="1" x14ac:dyDescent="0.15">
      <c r="A79" s="118" t="s">
        <v>171</v>
      </c>
      <c r="B79" s="83"/>
      <c r="C79" s="88"/>
      <c r="D79" s="10"/>
      <c r="E79" s="23"/>
      <c r="F79" s="32" t="str">
        <f>IF(E79="","",DATEDIF(E79,Facesheet!$B$3,"Y"))</f>
        <v/>
      </c>
      <c r="G79" s="15"/>
      <c r="H79" s="10"/>
    </row>
    <row r="80" spans="1:8" ht="21.75" customHeight="1" x14ac:dyDescent="0.15">
      <c r="A80" s="118" t="s">
        <v>171</v>
      </c>
      <c r="B80" s="83"/>
      <c r="C80" s="88"/>
      <c r="D80" s="10"/>
      <c r="E80" s="23"/>
      <c r="F80" s="32" t="str">
        <f>IF(E80="","",DATEDIF(E80,Facesheet!$B$3,"Y"))</f>
        <v/>
      </c>
      <c r="G80" s="15"/>
      <c r="H80" s="10"/>
    </row>
    <row r="81" spans="1:8" ht="21.75" customHeight="1" x14ac:dyDescent="0.15">
      <c r="A81" s="118" t="s">
        <v>171</v>
      </c>
      <c r="B81" s="83"/>
      <c r="C81" s="88"/>
      <c r="D81" s="10"/>
      <c r="E81" s="23"/>
      <c r="F81" s="32" t="str">
        <f>IF(E81="","",DATEDIF(E81,Facesheet!$B$3,"Y"))</f>
        <v/>
      </c>
      <c r="G81" s="15"/>
      <c r="H81" s="10"/>
    </row>
    <row r="82" spans="1:8" ht="21.75" customHeight="1" x14ac:dyDescent="0.15">
      <c r="A82" s="118" t="s">
        <v>171</v>
      </c>
      <c r="B82" s="83"/>
      <c r="C82" s="88"/>
      <c r="D82" s="10"/>
      <c r="E82" s="23"/>
      <c r="F82" s="32" t="str">
        <f>IF(E82="","",DATEDIF(E82,Facesheet!$B$3,"Y"))</f>
        <v/>
      </c>
      <c r="G82" s="15"/>
      <c r="H82" s="10"/>
    </row>
    <row r="83" spans="1:8" ht="21.75" customHeight="1" x14ac:dyDescent="0.15">
      <c r="A83" s="118" t="s">
        <v>171</v>
      </c>
      <c r="B83" s="83"/>
      <c r="C83" s="88"/>
      <c r="D83" s="10"/>
      <c r="E83" s="23"/>
      <c r="F83" s="32" t="str">
        <f>IF(E83="","",DATEDIF(E83,Facesheet!$B$3,"Y"))</f>
        <v/>
      </c>
      <c r="G83" s="15"/>
      <c r="H83" s="10"/>
    </row>
    <row r="84" spans="1:8" ht="21.75" customHeight="1" x14ac:dyDescent="0.15">
      <c r="A84" s="118" t="s">
        <v>171</v>
      </c>
      <c r="B84" s="83"/>
      <c r="C84" s="88"/>
      <c r="D84" s="10"/>
      <c r="E84" s="23"/>
      <c r="F84" s="32" t="str">
        <f>IF(E84="","",DATEDIF(E84,Facesheet!$B$3,"Y"))</f>
        <v/>
      </c>
      <c r="G84" s="15"/>
      <c r="H84" s="10"/>
    </row>
    <row r="85" spans="1:8" ht="21.75" customHeight="1" x14ac:dyDescent="0.15">
      <c r="A85" s="118" t="s">
        <v>171</v>
      </c>
      <c r="B85" s="83"/>
      <c r="C85" s="88"/>
      <c r="D85" s="10"/>
      <c r="E85" s="23"/>
      <c r="F85" s="32" t="str">
        <f>IF(E85="","",DATEDIF(E85,Facesheet!$B$3,"Y"))</f>
        <v/>
      </c>
      <c r="G85" s="15"/>
      <c r="H85" s="10"/>
    </row>
    <row r="86" spans="1:8" ht="21.75" customHeight="1" x14ac:dyDescent="0.15">
      <c r="A86" s="118" t="s">
        <v>171</v>
      </c>
      <c r="B86" s="83"/>
      <c r="C86" s="88"/>
      <c r="D86" s="10"/>
      <c r="E86" s="23"/>
      <c r="F86" s="32" t="str">
        <f>IF(E86="","",DATEDIF(E86,Facesheet!$B$3,"Y"))</f>
        <v/>
      </c>
      <c r="G86" s="15"/>
      <c r="H86" s="10"/>
    </row>
    <row r="87" spans="1:8" ht="21.75" customHeight="1" x14ac:dyDescent="0.15">
      <c r="A87" s="118" t="s">
        <v>171</v>
      </c>
      <c r="B87" s="83"/>
      <c r="C87" s="88"/>
      <c r="D87" s="10"/>
      <c r="E87" s="23"/>
      <c r="F87" s="32" t="str">
        <f>IF(E87="","",DATEDIF(E87,Facesheet!$B$3,"Y"))</f>
        <v/>
      </c>
      <c r="G87" s="15"/>
      <c r="H87" s="10"/>
    </row>
    <row r="88" spans="1:8" ht="21.75" customHeight="1" x14ac:dyDescent="0.15">
      <c r="A88" s="118" t="s">
        <v>171</v>
      </c>
      <c r="B88" s="83"/>
      <c r="C88" s="88"/>
      <c r="D88" s="10"/>
      <c r="E88" s="23"/>
      <c r="F88" s="32" t="str">
        <f>IF(E88="","",DATEDIF(E88,Facesheet!$B$3,"Y"))</f>
        <v/>
      </c>
      <c r="G88" s="15"/>
      <c r="H88" s="10"/>
    </row>
    <row r="89" spans="1:8" ht="21.75" customHeight="1" x14ac:dyDescent="0.15">
      <c r="A89" s="118" t="s">
        <v>171</v>
      </c>
      <c r="B89" s="83"/>
      <c r="C89" s="88"/>
      <c r="D89" s="10"/>
      <c r="E89" s="23"/>
      <c r="F89" s="32" t="str">
        <f>IF(E89="","",DATEDIF(E89,Facesheet!$B$3,"Y"))</f>
        <v/>
      </c>
      <c r="G89" s="15"/>
      <c r="H89" s="10"/>
    </row>
    <row r="90" spans="1:8" ht="21.75" customHeight="1" x14ac:dyDescent="0.15">
      <c r="A90" s="118" t="s">
        <v>171</v>
      </c>
      <c r="B90" s="83"/>
      <c r="C90" s="88"/>
      <c r="D90" s="10"/>
      <c r="E90" s="23"/>
      <c r="F90" s="32" t="str">
        <f>IF(E90="","",DATEDIF(E90,Facesheet!$B$3,"Y"))</f>
        <v/>
      </c>
      <c r="G90" s="15"/>
      <c r="H90" s="10"/>
    </row>
    <row r="91" spans="1:8" ht="21.75" customHeight="1" x14ac:dyDescent="0.15">
      <c r="A91" s="118" t="s">
        <v>171</v>
      </c>
      <c r="B91" s="83"/>
      <c r="C91" s="88"/>
      <c r="D91" s="10"/>
      <c r="E91" s="23"/>
      <c r="F91" s="32" t="str">
        <f>IF(E91="","",DATEDIF(E91,Facesheet!$B$3,"Y"))</f>
        <v/>
      </c>
      <c r="G91" s="15"/>
      <c r="H91" s="10"/>
    </row>
    <row r="92" spans="1:8" ht="21.75" customHeight="1" x14ac:dyDescent="0.15">
      <c r="A92" s="118" t="s">
        <v>171</v>
      </c>
      <c r="B92" s="83"/>
      <c r="C92" s="88"/>
      <c r="D92" s="10"/>
      <c r="E92" s="23"/>
      <c r="F92" s="32" t="str">
        <f>IF(E92="","",DATEDIF(E92,Facesheet!$B$3,"Y"))</f>
        <v/>
      </c>
      <c r="G92" s="15"/>
      <c r="H92" s="10"/>
    </row>
    <row r="93" spans="1:8" ht="21.75" customHeight="1" x14ac:dyDescent="0.15">
      <c r="A93" s="118" t="s">
        <v>317</v>
      </c>
      <c r="B93" s="178"/>
      <c r="C93" s="88"/>
      <c r="D93" s="179"/>
      <c r="E93" s="25"/>
      <c r="F93" s="180" t="str">
        <f>IF(E93="","",DATEDIF(E93,Facesheet!$B$3,"Y"))</f>
        <v/>
      </c>
      <c r="G93" s="15"/>
      <c r="H93" s="10"/>
    </row>
    <row r="94" spans="1:8" ht="21.75" customHeight="1" x14ac:dyDescent="0.15">
      <c r="A94" s="182" t="s">
        <v>318</v>
      </c>
      <c r="B94" s="178"/>
      <c r="C94" s="88"/>
      <c r="D94" s="179"/>
      <c r="E94" s="25"/>
      <c r="F94" s="180" t="str">
        <f>IF(E94="","",DATEDIF(E94,Facesheet!$B$3,"Y"))</f>
        <v/>
      </c>
      <c r="G94" s="15"/>
      <c r="H94" s="10"/>
    </row>
    <row r="95" spans="1:8" ht="21.75" customHeight="1" x14ac:dyDescent="0.15">
      <c r="A95" s="467" t="s">
        <v>328</v>
      </c>
      <c r="B95" s="467"/>
      <c r="C95" s="467"/>
      <c r="D95" s="467"/>
      <c r="E95" s="467"/>
      <c r="F95" s="467"/>
      <c r="G95" s="467"/>
      <c r="H95" s="467"/>
    </row>
    <row r="96" spans="1:8" ht="24" customHeight="1" x14ac:dyDescent="0.15"/>
    <row r="97" spans="1:7" ht="24" customHeight="1" x14ac:dyDescent="0.15">
      <c r="A97" s="465" t="s">
        <v>329</v>
      </c>
      <c r="B97" s="465"/>
      <c r="C97" s="70" t="s">
        <v>312</v>
      </c>
      <c r="D97" s="466" t="s">
        <v>313</v>
      </c>
      <c r="E97" s="466"/>
      <c r="F97" s="466"/>
      <c r="G97" s="466"/>
    </row>
    <row r="98" spans="1:7" ht="7.5" customHeight="1" x14ac:dyDescent="0.15"/>
    <row r="99" spans="1:7" ht="21.75" customHeight="1" x14ac:dyDescent="0.15">
      <c r="A99" s="174"/>
      <c r="B99" s="174" t="s">
        <v>5</v>
      </c>
      <c r="C99" s="174" t="s">
        <v>156</v>
      </c>
      <c r="D99" s="175" t="s">
        <v>314</v>
      </c>
      <c r="E99" s="176" t="s">
        <v>315</v>
      </c>
      <c r="F99" s="177" t="s">
        <v>143</v>
      </c>
      <c r="G99" s="174" t="s">
        <v>316</v>
      </c>
    </row>
    <row r="100" spans="1:7" ht="21.75" customHeight="1" x14ac:dyDescent="0.15">
      <c r="A100" s="118" t="s">
        <v>170</v>
      </c>
      <c r="B100" s="178"/>
      <c r="C100" s="14"/>
      <c r="D100" s="179"/>
      <c r="E100" s="24"/>
      <c r="F100" s="180" t="str">
        <f>IF(E100="","",DATEDIF(E100,Facesheet!$B$3,"Y"))</f>
        <v/>
      </c>
      <c r="G100" s="15"/>
    </row>
    <row r="101" spans="1:7" ht="21.75" customHeight="1" x14ac:dyDescent="0.15">
      <c r="A101" s="118" t="s">
        <v>171</v>
      </c>
      <c r="B101" s="83"/>
      <c r="C101" s="14"/>
      <c r="D101" s="10"/>
      <c r="E101" s="24"/>
      <c r="F101" s="180" t="str">
        <f>IF(E101="","",DATEDIF(E101,Facesheet!$B$3,"Y"))</f>
        <v/>
      </c>
      <c r="G101" s="15"/>
    </row>
    <row r="102" spans="1:7" ht="21.75" customHeight="1" x14ac:dyDescent="0.15">
      <c r="A102" s="118" t="s">
        <v>171</v>
      </c>
      <c r="B102" s="83"/>
      <c r="C102" s="14"/>
      <c r="D102" s="10"/>
      <c r="E102" s="24"/>
      <c r="F102" s="180" t="str">
        <f>IF(E102="","",DATEDIF(E102,Facesheet!$B$3,"Y"))</f>
        <v/>
      </c>
      <c r="G102" s="15"/>
    </row>
    <row r="103" spans="1:7" ht="21.75" customHeight="1" x14ac:dyDescent="0.15">
      <c r="A103" s="118" t="s">
        <v>171</v>
      </c>
      <c r="B103" s="83"/>
      <c r="C103" s="14"/>
      <c r="D103" s="10"/>
      <c r="E103" s="24"/>
      <c r="F103" s="180" t="str">
        <f>IF(E103="","",DATEDIF(E103,Facesheet!$B$3,"Y"))</f>
        <v/>
      </c>
      <c r="G103" s="15"/>
    </row>
    <row r="104" spans="1:7" ht="21.75" customHeight="1" x14ac:dyDescent="0.15">
      <c r="A104" s="118" t="s">
        <v>171</v>
      </c>
      <c r="B104" s="83"/>
      <c r="C104" s="14"/>
      <c r="D104" s="10"/>
      <c r="E104" s="24"/>
      <c r="F104" s="180" t="str">
        <f>IF(E104="","",DATEDIF(E104,Facesheet!$B$3,"Y"))</f>
        <v/>
      </c>
      <c r="G104" s="15"/>
    </row>
    <row r="105" spans="1:7" ht="21.75" customHeight="1" x14ac:dyDescent="0.15">
      <c r="A105" s="118" t="s">
        <v>171</v>
      </c>
      <c r="B105" s="83"/>
      <c r="C105" s="14"/>
      <c r="D105" s="10"/>
      <c r="E105" s="24"/>
      <c r="F105" s="180" t="str">
        <f>IF(E105="","",DATEDIF(E105,Facesheet!$B$3,"Y"))</f>
        <v/>
      </c>
      <c r="G105" s="15"/>
    </row>
    <row r="106" spans="1:7" ht="21.75" customHeight="1" x14ac:dyDescent="0.15">
      <c r="A106" s="118" t="s">
        <v>171</v>
      </c>
      <c r="B106" s="83"/>
      <c r="C106" s="14"/>
      <c r="D106" s="10"/>
      <c r="E106" s="24"/>
      <c r="F106" s="180" t="str">
        <f>IF(E106="","",DATEDIF(E106,Facesheet!$B$3,"Y"))</f>
        <v/>
      </c>
      <c r="G106" s="15"/>
    </row>
    <row r="107" spans="1:7" ht="21.75" customHeight="1" x14ac:dyDescent="0.15">
      <c r="A107" s="118" t="s">
        <v>171</v>
      </c>
      <c r="B107" s="83"/>
      <c r="C107" s="14"/>
      <c r="D107" s="10"/>
      <c r="E107" s="24"/>
      <c r="F107" s="180" t="str">
        <f>IF(E107="","",DATEDIF(E107,Facesheet!$B$3,"Y"))</f>
        <v/>
      </c>
      <c r="G107" s="15"/>
    </row>
    <row r="108" spans="1:7" ht="21.75" customHeight="1" x14ac:dyDescent="0.15">
      <c r="A108" s="118" t="s">
        <v>171</v>
      </c>
      <c r="B108" s="83"/>
      <c r="C108" s="14"/>
      <c r="D108" s="10"/>
      <c r="E108" s="24"/>
      <c r="F108" s="180" t="str">
        <f>IF(E108="","",DATEDIF(E108,Facesheet!$B$3,"Y"))</f>
        <v/>
      </c>
      <c r="G108" s="15"/>
    </row>
    <row r="109" spans="1:7" ht="21.75" customHeight="1" x14ac:dyDescent="0.15">
      <c r="A109" s="118" t="s">
        <v>171</v>
      </c>
      <c r="B109" s="83"/>
      <c r="C109" s="14"/>
      <c r="D109" s="10"/>
      <c r="E109" s="24"/>
      <c r="F109" s="180" t="str">
        <f>IF(E109="","",DATEDIF(E109,Facesheet!$B$3,"Y"))</f>
        <v/>
      </c>
      <c r="G109" s="15"/>
    </row>
    <row r="110" spans="1:7" ht="21.75" customHeight="1" x14ac:dyDescent="0.15">
      <c r="A110" s="118" t="s">
        <v>171</v>
      </c>
      <c r="B110" s="83"/>
      <c r="C110" s="14"/>
      <c r="D110" s="10"/>
      <c r="E110" s="24"/>
      <c r="F110" s="180" t="str">
        <f>IF(E110="","",DATEDIF(E110,Facesheet!$B$3,"Y"))</f>
        <v/>
      </c>
      <c r="G110" s="15"/>
    </row>
    <row r="111" spans="1:7" ht="21.75" customHeight="1" x14ac:dyDescent="0.15">
      <c r="A111" s="118" t="s">
        <v>171</v>
      </c>
      <c r="B111" s="83"/>
      <c r="C111" s="14"/>
      <c r="D111" s="10"/>
      <c r="E111" s="24"/>
      <c r="F111" s="180" t="str">
        <f>IF(E111="","",DATEDIF(E111,Facesheet!$B$3,"Y"))</f>
        <v/>
      </c>
      <c r="G111" s="15"/>
    </row>
    <row r="112" spans="1:7" ht="21.75" customHeight="1" x14ac:dyDescent="0.15">
      <c r="A112" s="118" t="s">
        <v>171</v>
      </c>
      <c r="B112" s="83"/>
      <c r="C112" s="14"/>
      <c r="D112" s="10"/>
      <c r="E112" s="24"/>
      <c r="F112" s="180" t="str">
        <f>IF(E112="","",DATEDIF(E112,Facesheet!$B$3,"Y"))</f>
        <v/>
      </c>
      <c r="G112" s="15"/>
    </row>
    <row r="113" spans="1:7" ht="21.75" customHeight="1" x14ac:dyDescent="0.15">
      <c r="A113" s="118" t="s">
        <v>317</v>
      </c>
      <c r="B113" s="178"/>
      <c r="C113" s="14"/>
      <c r="D113" s="179"/>
      <c r="E113" s="24"/>
      <c r="F113" s="180" t="str">
        <f>IF(E113="","",DATEDIF(E113,Facesheet!$B$3,"Y"))</f>
        <v/>
      </c>
      <c r="G113" s="15"/>
    </row>
    <row r="114" spans="1:7" ht="21.75" customHeight="1" x14ac:dyDescent="0.15">
      <c r="A114" s="182" t="s">
        <v>318</v>
      </c>
      <c r="B114" s="178"/>
      <c r="C114" s="14"/>
      <c r="D114" s="179"/>
      <c r="E114" s="24"/>
      <c r="F114" s="180" t="str">
        <f>IF(E114="","",DATEDIF(E114,Facesheet!$B$3,"Y"))</f>
        <v/>
      </c>
      <c r="G114" s="15"/>
    </row>
    <row r="115" spans="1:7" ht="21.75" customHeight="1" x14ac:dyDescent="0.15">
      <c r="A115" s="476" t="s">
        <v>330</v>
      </c>
      <c r="B115" s="476"/>
      <c r="C115" s="476"/>
      <c r="D115" s="476"/>
      <c r="E115" s="476"/>
      <c r="F115" s="476"/>
      <c r="G115" s="476"/>
    </row>
    <row r="116" spans="1:7" ht="21.75" customHeight="1" x14ac:dyDescent="0.15"/>
    <row r="117" spans="1:7" ht="21.75" customHeight="1" x14ac:dyDescent="0.15"/>
    <row r="118" spans="1:7" ht="21.75" customHeight="1" x14ac:dyDescent="0.15"/>
    <row r="119" spans="1:7" ht="21.75" customHeight="1" x14ac:dyDescent="0.15"/>
    <row r="120" spans="1:7" ht="21.75" customHeight="1" x14ac:dyDescent="0.15"/>
    <row r="121" spans="1:7" ht="21.75" customHeight="1" x14ac:dyDescent="0.15"/>
    <row r="122" spans="1:7" ht="21.75" customHeight="1" x14ac:dyDescent="0.15"/>
    <row r="123" spans="1:7" ht="21.75" customHeight="1" x14ac:dyDescent="0.15"/>
    <row r="124" spans="1:7" ht="21.75" customHeight="1" x14ac:dyDescent="0.15"/>
    <row r="125" spans="1:7" ht="21.75" customHeight="1" x14ac:dyDescent="0.15"/>
    <row r="126" spans="1:7" ht="21.75" customHeight="1" x14ac:dyDescent="0.15"/>
    <row r="127" spans="1:7" ht="21.75" customHeight="1" x14ac:dyDescent="0.15"/>
    <row r="128" spans="1:7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</sheetData>
  <sheetProtection algorithmName="SHA-512" hashValue="OKA13fBLWDMlrjXK2HiKMrpn9Mnve0gDDuq6PiFSaIVxlc8ksKUwESnLJ3m+NTiqpHBCBvvFOgSGF/4BEHhmTQ==" saltValue="H3demlIkQfjekN7OKqhOUQ==" spinCount="100000" sheet="1" selectLockedCells="1"/>
  <mergeCells count="18">
    <mergeCell ref="A95:H95"/>
    <mergeCell ref="A97:B97"/>
    <mergeCell ref="D97:G97"/>
    <mergeCell ref="A115:G115"/>
    <mergeCell ref="A51:B51"/>
    <mergeCell ref="D51:G51"/>
    <mergeCell ref="A72:H72"/>
    <mergeCell ref="A74:B74"/>
    <mergeCell ref="D74:G74"/>
    <mergeCell ref="A29:B29"/>
    <mergeCell ref="D29:G29"/>
    <mergeCell ref="A4:G4"/>
    <mergeCell ref="D7:G7"/>
    <mergeCell ref="A2:D2"/>
    <mergeCell ref="A28:G28"/>
    <mergeCell ref="A6:B6"/>
    <mergeCell ref="D6:G6"/>
    <mergeCell ref="A27:G27"/>
  </mergeCells>
  <phoneticPr fontId="4"/>
  <conditionalFormatting sqref="F9:F26">
    <cfRule type="cellIs" dxfId="144" priority="29" operator="lessThan">
      <formula>30</formula>
    </cfRule>
  </conditionalFormatting>
  <conditionalFormatting sqref="E9:E24">
    <cfRule type="cellIs" dxfId="143" priority="22" operator="greaterThan">
      <formula>34790</formula>
    </cfRule>
    <cfRule type="cellIs" dxfId="142" priority="23" operator="greaterThan">
      <formula>34790</formula>
    </cfRule>
  </conditionalFormatting>
  <conditionalFormatting sqref="F32:F49">
    <cfRule type="containsText" dxfId="141" priority="21" operator="containsText" text="122">
      <formula>NOT(ISERROR(SEARCH("122",F32)))</formula>
    </cfRule>
  </conditionalFormatting>
  <conditionalFormatting sqref="F54 F70:F71">
    <cfRule type="containsText" dxfId="140" priority="17" operator="containsText" text="122">
      <formula>NOT(ISERROR(SEARCH("122",F54)))</formula>
    </cfRule>
  </conditionalFormatting>
  <conditionalFormatting sqref="F77 F93:F94">
    <cfRule type="containsText" dxfId="139" priority="13" operator="containsText" text="122">
      <formula>NOT(ISERROR(SEARCH("122",F77)))</formula>
    </cfRule>
  </conditionalFormatting>
  <conditionalFormatting sqref="F78:F92">
    <cfRule type="cellIs" dxfId="138" priority="8" operator="between">
      <formula>41</formula>
      <formula>120</formula>
    </cfRule>
  </conditionalFormatting>
  <conditionalFormatting sqref="E78:E92">
    <cfRule type="cellIs" dxfId="137" priority="10" operator="between">
      <formula>30773</formula>
      <formula>1</formula>
    </cfRule>
  </conditionalFormatting>
  <conditionalFormatting sqref="F100:F114">
    <cfRule type="cellIs" dxfId="136" priority="7" operator="lessThan">
      <formula>35</formula>
    </cfRule>
  </conditionalFormatting>
  <conditionalFormatting sqref="E101:E112">
    <cfRule type="cellIs" dxfId="135" priority="5" operator="greaterThan">
      <formula>32964</formula>
    </cfRule>
    <cfRule type="cellIs" dxfId="134" priority="6" operator="greaterThan">
      <formula>32964</formula>
    </cfRule>
  </conditionalFormatting>
  <conditionalFormatting sqref="F55:F69">
    <cfRule type="cellIs" dxfId="133" priority="1" operator="between">
      <formula>41</formula>
      <formula>120</formula>
    </cfRule>
  </conditionalFormatting>
  <conditionalFormatting sqref="E55:E69">
    <cfRule type="cellIs" dxfId="132" priority="2" operator="between">
      <formula>30773</formula>
      <formula>1</formula>
    </cfRule>
  </conditionalFormatting>
  <dataValidations count="1">
    <dataValidation type="date" operator="greaterThanOrEqual" allowBlank="1" showInputMessage="1" showErrorMessage="1" errorTitle="申込できません" sqref="E54:E69 E78:E92" xr:uid="{6570EBD8-4D1E-4AEB-9DB6-2DC677BC3A21}">
      <formula1>$I$11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77" fitToWidth="0" fitToHeight="0" orientation="portrait" r:id="rId1"/>
  <rowBreaks count="2" manualBreakCount="2">
    <brk id="49" max="7" man="1"/>
    <brk id="95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E8AB04-AE30-1B44-94B8-23E4DCD6B728}">
          <x14:formula1>
            <xm:f>'各番号（変更不可）'!$J$2:$J$41</xm:f>
          </x14:formula1>
          <xm:sqref>C5</xm:sqref>
        </x14:dataValidation>
        <x14:dataValidation type="list" allowBlank="1" showInputMessage="1" showErrorMessage="1" xr:uid="{67143BA8-65A7-4847-B0B9-7A8F233D8048}">
          <x14:formula1>
            <xm:f>Facesheet!$B$6</xm:f>
          </x14:formula1>
          <xm:sqref>H77:H94 H54:H71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pageSetUpPr fitToPage="1"/>
  </sheetPr>
  <dimension ref="A1:G571"/>
  <sheetViews>
    <sheetView view="pageBreakPreview" zoomScale="76" zoomScaleNormal="100" zoomScaleSheetLayoutView="76" workbookViewId="0">
      <pane ySplit="5" topLeftCell="A6" activePane="bottomLeft" state="frozen"/>
      <selection activeCell="E74" sqref="E74"/>
      <selection pane="bottomLeft" activeCell="F63" sqref="F63"/>
    </sheetView>
  </sheetViews>
  <sheetFormatPr defaultColWidth="9" defaultRowHeight="13.5" x14ac:dyDescent="0.15"/>
  <cols>
    <col min="1" max="1" width="8.375" customWidth="1"/>
    <col min="2" max="2" width="11" customWidth="1"/>
    <col min="3" max="3" width="16.625" customWidth="1"/>
    <col min="4" max="4" width="13.375" style="34" customWidth="1"/>
    <col min="5" max="5" width="8.75" customWidth="1"/>
    <col min="6" max="6" width="37.375" customWidth="1"/>
    <col min="7" max="7" width="12.75" customWidth="1"/>
    <col min="8" max="106" width="3.625" customWidth="1"/>
  </cols>
  <sheetData>
    <row r="1" spans="1:7" ht="14.25" x14ac:dyDescent="0.15">
      <c r="F1" s="184" t="s">
        <v>331</v>
      </c>
    </row>
    <row r="2" spans="1:7" s="1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F2" s="185"/>
    </row>
    <row r="4" spans="1:7" ht="25.5" x14ac:dyDescent="0.15">
      <c r="A4" s="477" t="s">
        <v>25</v>
      </c>
      <c r="B4" s="478"/>
      <c r="C4" s="478"/>
      <c r="D4" s="478"/>
      <c r="E4" s="478"/>
      <c r="F4" s="478"/>
    </row>
    <row r="5" spans="1:7" s="35" customFormat="1" ht="21.75" customHeight="1" x14ac:dyDescent="0.15">
      <c r="A5" s="47"/>
      <c r="B5" s="186" t="s">
        <v>332</v>
      </c>
      <c r="C5" s="71">
        <f>①役員名簿!$B$7</f>
        <v>0</v>
      </c>
      <c r="D5" s="187" t="s">
        <v>231</v>
      </c>
      <c r="E5" s="47"/>
      <c r="F5" s="47"/>
      <c r="G5" s="47"/>
    </row>
    <row r="6" spans="1:7" s="35" customFormat="1" ht="24" customHeight="1" x14ac:dyDescent="0.15">
      <c r="A6" s="465" t="s">
        <v>333</v>
      </c>
      <c r="B6" s="465"/>
      <c r="C6" s="47"/>
      <c r="D6" s="188" t="s">
        <v>334</v>
      </c>
      <c r="E6" s="47"/>
      <c r="F6" s="47"/>
      <c r="G6" s="47"/>
    </row>
    <row r="7" spans="1:7" s="35" customFormat="1" ht="8.25" customHeight="1" x14ac:dyDescent="0.15">
      <c r="A7" s="47"/>
      <c r="B7" s="47"/>
      <c r="C7" s="47"/>
      <c r="D7" s="188"/>
      <c r="E7" s="47"/>
      <c r="F7" s="47"/>
      <c r="G7" s="47"/>
    </row>
    <row r="8" spans="1:7" s="35" customFormat="1" ht="21.75" customHeight="1" x14ac:dyDescent="0.15">
      <c r="A8" s="479"/>
      <c r="B8" s="479"/>
      <c r="C8" s="189" t="s">
        <v>156</v>
      </c>
      <c r="D8" s="190" t="s">
        <v>315</v>
      </c>
      <c r="E8" s="189" t="s">
        <v>143</v>
      </c>
      <c r="F8" s="189" t="s">
        <v>316</v>
      </c>
      <c r="G8" s="47"/>
    </row>
    <row r="9" spans="1:7" s="35" customFormat="1" ht="21.75" customHeight="1" x14ac:dyDescent="0.15">
      <c r="A9" s="480" t="s">
        <v>170</v>
      </c>
      <c r="B9" s="480"/>
      <c r="C9" s="81"/>
      <c r="D9" s="90"/>
      <c r="E9" s="191" t="str">
        <f>IF(D9="","",DATEDIF(D9,Facesheet!$B$3,"Y"))</f>
        <v/>
      </c>
      <c r="F9" s="36"/>
      <c r="G9" s="91"/>
    </row>
    <row r="10" spans="1:7" s="35" customFormat="1" ht="21.75" customHeight="1" x14ac:dyDescent="0.15">
      <c r="A10" s="192" t="s">
        <v>335</v>
      </c>
      <c r="B10" s="192" t="s">
        <v>171</v>
      </c>
      <c r="C10" s="53"/>
      <c r="D10" s="92"/>
      <c r="E10" s="145" t="str">
        <f>IF(D10="","",DATEDIF(D10,Facesheet!$B$3,"Y"))</f>
        <v/>
      </c>
      <c r="F10" s="52"/>
      <c r="G10" s="47"/>
    </row>
    <row r="11" spans="1:7" s="35" customFormat="1" ht="21.75" customHeight="1" x14ac:dyDescent="0.15">
      <c r="A11" s="192" t="s">
        <v>335</v>
      </c>
      <c r="B11" s="192" t="s">
        <v>171</v>
      </c>
      <c r="C11" s="53"/>
      <c r="D11" s="92"/>
      <c r="E11" s="145" t="str">
        <f>IF(D11="","",DATEDIF(D11,Facesheet!$B$3,"Y"))</f>
        <v/>
      </c>
      <c r="F11" s="52"/>
      <c r="G11" s="47"/>
    </row>
    <row r="12" spans="1:7" s="35" customFormat="1" ht="21.75" customHeight="1" x14ac:dyDescent="0.15">
      <c r="A12" s="192" t="s">
        <v>335</v>
      </c>
      <c r="B12" s="192" t="s">
        <v>171</v>
      </c>
      <c r="C12" s="53"/>
      <c r="D12" s="92"/>
      <c r="E12" s="145" t="str">
        <f>IF(D12="","",DATEDIF(D12,Facesheet!$B$3,"Y"))</f>
        <v/>
      </c>
      <c r="F12" s="52"/>
      <c r="G12" s="47"/>
    </row>
    <row r="13" spans="1:7" s="35" customFormat="1" ht="21.75" customHeight="1" x14ac:dyDescent="0.15">
      <c r="A13" s="192" t="s">
        <v>335</v>
      </c>
      <c r="B13" s="192" t="s">
        <v>171</v>
      </c>
      <c r="C13" s="53"/>
      <c r="D13" s="92"/>
      <c r="E13" s="145" t="str">
        <f>IF(D13="","",DATEDIF(D13,Facesheet!$B$3,"Y"))</f>
        <v/>
      </c>
      <c r="F13" s="52"/>
      <c r="G13" s="47"/>
    </row>
    <row r="14" spans="1:7" s="35" customFormat="1" ht="21.75" customHeight="1" x14ac:dyDescent="0.15">
      <c r="A14" s="192" t="s">
        <v>336</v>
      </c>
      <c r="B14" s="194" t="s">
        <v>171</v>
      </c>
      <c r="C14" s="53"/>
      <c r="D14" s="92"/>
      <c r="E14" s="145" t="str">
        <f>IF(D14="","",DATEDIF(D14,Facesheet!$B$3,"Y"))</f>
        <v/>
      </c>
      <c r="F14" s="52"/>
      <c r="G14" s="47"/>
    </row>
    <row r="15" spans="1:7" s="35" customFormat="1" ht="21.75" customHeight="1" x14ac:dyDescent="0.15">
      <c r="A15" s="192" t="s">
        <v>336</v>
      </c>
      <c r="B15" s="194" t="s">
        <v>171</v>
      </c>
      <c r="C15" s="53"/>
      <c r="D15" s="92"/>
      <c r="E15" s="145" t="str">
        <f>IF(D15="","",DATEDIF(D15,Facesheet!$B$3,"Y"))</f>
        <v/>
      </c>
      <c r="F15" s="52"/>
      <c r="G15" s="47"/>
    </row>
    <row r="16" spans="1:7" s="35" customFormat="1" ht="21.75" customHeight="1" x14ac:dyDescent="0.15">
      <c r="A16" s="481" t="s">
        <v>337</v>
      </c>
      <c r="B16" s="481"/>
      <c r="C16" s="53"/>
      <c r="D16" s="92"/>
      <c r="E16" s="145" t="str">
        <f>IF(D16="","",DATEDIF(D16,Facesheet!$B$3,"Y"))</f>
        <v/>
      </c>
      <c r="F16" s="52"/>
      <c r="G16" s="47"/>
    </row>
    <row r="17" spans="1:6" s="35" customFormat="1" ht="21.75" customHeight="1" x14ac:dyDescent="0.15">
      <c r="A17" s="481" t="s">
        <v>337</v>
      </c>
      <c r="B17" s="481"/>
      <c r="C17" s="53"/>
      <c r="D17" s="92"/>
      <c r="E17" s="145" t="str">
        <f>IF(D17="","",DATEDIF(D17,Facesheet!$B$3,"Y"))</f>
        <v/>
      </c>
      <c r="F17" s="52"/>
    </row>
    <row r="18" spans="1:6" ht="24" customHeight="1" thickBot="1" x14ac:dyDescent="0.2"/>
    <row r="19" spans="1:6" ht="24" customHeight="1" thickBot="1" x14ac:dyDescent="0.2">
      <c r="A19" s="465" t="s">
        <v>338</v>
      </c>
      <c r="B19" s="465"/>
      <c r="C19" s="195" t="s">
        <v>339</v>
      </c>
      <c r="D19" t="s">
        <v>340</v>
      </c>
    </row>
    <row r="20" spans="1:6" ht="7.5" customHeight="1" x14ac:dyDescent="0.15"/>
    <row r="21" spans="1:6" ht="21.75" customHeight="1" x14ac:dyDescent="0.15">
      <c r="A21" s="437"/>
      <c r="B21" s="439"/>
      <c r="C21" s="111" t="s">
        <v>156</v>
      </c>
      <c r="D21" s="196" t="s">
        <v>315</v>
      </c>
      <c r="E21" s="111" t="s">
        <v>143</v>
      </c>
      <c r="F21" s="85" t="s">
        <v>316</v>
      </c>
    </row>
    <row r="22" spans="1:6" ht="21.75" customHeight="1" x14ac:dyDescent="0.15">
      <c r="A22" s="482" t="s">
        <v>170</v>
      </c>
      <c r="B22" s="482"/>
      <c r="C22" s="88"/>
      <c r="D22" s="20"/>
      <c r="E22" s="163" t="str">
        <f>IF(D22="","",DATEDIF(D22,Facesheet!$B$3,"Y"))</f>
        <v/>
      </c>
      <c r="F22" s="11"/>
    </row>
    <row r="23" spans="1:6" ht="21.75" customHeight="1" x14ac:dyDescent="0.15">
      <c r="A23" s="483" t="s">
        <v>341</v>
      </c>
      <c r="B23" s="163" t="s">
        <v>171</v>
      </c>
      <c r="C23" s="88"/>
      <c r="D23" s="24"/>
      <c r="E23" s="163" t="str">
        <f>IF(D23="","",DATEDIF(D23,Facesheet!$B$3,"Y"))</f>
        <v/>
      </c>
      <c r="F23" s="11"/>
    </row>
    <row r="24" spans="1:6" ht="21.75" customHeight="1" x14ac:dyDescent="0.15">
      <c r="A24" s="484"/>
      <c r="B24" s="163" t="s">
        <v>171</v>
      </c>
      <c r="C24" s="88"/>
      <c r="D24" s="24"/>
      <c r="E24" s="163" t="str">
        <f>IF(D24="","",DATEDIF(D24,Facesheet!$B$3,"Y"))</f>
        <v/>
      </c>
      <c r="F24" s="11"/>
    </row>
    <row r="25" spans="1:6" ht="21.75" customHeight="1" x14ac:dyDescent="0.15">
      <c r="A25" s="483" t="s">
        <v>342</v>
      </c>
      <c r="B25" s="163" t="s">
        <v>171</v>
      </c>
      <c r="C25" s="88"/>
      <c r="D25" s="24"/>
      <c r="E25" s="163" t="str">
        <f>IF(D25="","",DATEDIF(D25,Facesheet!$B$3,"Y"))</f>
        <v/>
      </c>
      <c r="F25" s="11"/>
    </row>
    <row r="26" spans="1:6" ht="21.75" customHeight="1" x14ac:dyDescent="0.15">
      <c r="A26" s="484"/>
      <c r="B26" s="163" t="s">
        <v>171</v>
      </c>
      <c r="C26" s="88"/>
      <c r="D26" s="24"/>
      <c r="E26" s="163" t="str">
        <f>IF(D26="","",DATEDIF(D26,Facesheet!$B$3,"Y"))</f>
        <v/>
      </c>
      <c r="F26" s="11"/>
    </row>
    <row r="27" spans="1:6" ht="21.75" customHeight="1" x14ac:dyDescent="0.15">
      <c r="A27" s="483" t="s">
        <v>343</v>
      </c>
      <c r="B27" s="163" t="s">
        <v>171</v>
      </c>
      <c r="C27" s="88"/>
      <c r="D27" s="24"/>
      <c r="E27" s="163" t="str">
        <f>IF(D27="","",DATEDIF(D27,Facesheet!$B$3,"Y"))</f>
        <v/>
      </c>
      <c r="F27" s="11"/>
    </row>
    <row r="28" spans="1:6" ht="21.75" customHeight="1" x14ac:dyDescent="0.15">
      <c r="A28" s="484"/>
      <c r="B28" s="163" t="s">
        <v>171</v>
      </c>
      <c r="C28" s="88"/>
      <c r="D28" s="24"/>
      <c r="E28" s="163" t="str">
        <f>IF(D28="","",DATEDIF(D28,Facesheet!$B$3,"Y"))</f>
        <v/>
      </c>
      <c r="F28" s="11"/>
    </row>
    <row r="29" spans="1:6" ht="21.75" customHeight="1" x14ac:dyDescent="0.15">
      <c r="A29" s="485" t="s">
        <v>344</v>
      </c>
      <c r="B29" s="485"/>
      <c r="C29" s="88"/>
      <c r="D29" s="24"/>
      <c r="E29" s="163" t="str">
        <f>IF(D29="","",DATEDIF(D29,Facesheet!$B$3,"Y"))</f>
        <v/>
      </c>
      <c r="F29" s="11"/>
    </row>
    <row r="30" spans="1:6" ht="21.75" customHeight="1" x14ac:dyDescent="0.15">
      <c r="A30" s="485" t="s">
        <v>344</v>
      </c>
      <c r="B30" s="485"/>
      <c r="C30" s="88"/>
      <c r="D30" s="24"/>
      <c r="E30" s="163" t="str">
        <f>IF(D30="","",DATEDIF(D30,Facesheet!$B$3,"Y"))</f>
        <v/>
      </c>
      <c r="F30" s="11"/>
    </row>
    <row r="31" spans="1:6" ht="21.75" customHeight="1" x14ac:dyDescent="0.15">
      <c r="A31" s="475" t="s">
        <v>488</v>
      </c>
      <c r="B31" s="475"/>
      <c r="C31" s="475"/>
      <c r="D31" s="475"/>
      <c r="E31" s="475"/>
      <c r="F31" s="475"/>
    </row>
    <row r="32" spans="1:6" ht="24" customHeight="1" thickBot="1" x14ac:dyDescent="0.2"/>
    <row r="33" spans="1:6" ht="24" customHeight="1" thickBot="1" x14ac:dyDescent="0.2">
      <c r="A33" s="465" t="s">
        <v>338</v>
      </c>
      <c r="B33" s="465"/>
      <c r="C33" s="197" t="s">
        <v>345</v>
      </c>
      <c r="D33"/>
    </row>
    <row r="34" spans="1:6" ht="7.5" customHeight="1" x14ac:dyDescent="0.15"/>
    <row r="35" spans="1:6" ht="21.75" customHeight="1" x14ac:dyDescent="0.15">
      <c r="A35" s="437"/>
      <c r="B35" s="439"/>
      <c r="C35" s="111" t="s">
        <v>156</v>
      </c>
      <c r="D35" s="196" t="s">
        <v>315</v>
      </c>
      <c r="E35" s="111" t="s">
        <v>143</v>
      </c>
      <c r="F35" s="85" t="s">
        <v>316</v>
      </c>
    </row>
    <row r="36" spans="1:6" ht="21.75" customHeight="1" x14ac:dyDescent="0.15">
      <c r="A36" s="482" t="s">
        <v>170</v>
      </c>
      <c r="B36" s="482"/>
      <c r="C36" s="88"/>
      <c r="D36" s="20"/>
      <c r="E36" s="163" t="str">
        <f>IF(D36="","",DATEDIF(D36,Facesheet!$B$3,"Y"))</f>
        <v/>
      </c>
      <c r="F36" s="11"/>
    </row>
    <row r="37" spans="1:6" ht="21.75" customHeight="1" x14ac:dyDescent="0.15">
      <c r="A37" s="483" t="s">
        <v>341</v>
      </c>
      <c r="B37" s="163" t="s">
        <v>171</v>
      </c>
      <c r="C37" s="88"/>
      <c r="D37" s="24"/>
      <c r="E37" s="163" t="str">
        <f>IF(D37="","",DATEDIF(D37,Facesheet!$B$3,"Y"))</f>
        <v/>
      </c>
      <c r="F37" s="11"/>
    </row>
    <row r="38" spans="1:6" ht="21.75" customHeight="1" x14ac:dyDescent="0.15">
      <c r="A38" s="484"/>
      <c r="B38" s="163" t="s">
        <v>171</v>
      </c>
      <c r="C38" s="88"/>
      <c r="D38" s="24"/>
      <c r="E38" s="163" t="str">
        <f>IF(D38="","",DATEDIF(D38,Facesheet!$B$3,"Y"))</f>
        <v/>
      </c>
      <c r="F38" s="11"/>
    </row>
    <row r="39" spans="1:6" ht="21.75" customHeight="1" x14ac:dyDescent="0.15">
      <c r="A39" s="483" t="s">
        <v>342</v>
      </c>
      <c r="B39" s="163" t="s">
        <v>171</v>
      </c>
      <c r="C39" s="88"/>
      <c r="D39" s="24"/>
      <c r="E39" s="163" t="str">
        <f>IF(D39="","",DATEDIF(D39,Facesheet!$B$3,"Y"))</f>
        <v/>
      </c>
      <c r="F39" s="11"/>
    </row>
    <row r="40" spans="1:6" ht="21.75" customHeight="1" x14ac:dyDescent="0.15">
      <c r="A40" s="484"/>
      <c r="B40" s="163" t="s">
        <v>171</v>
      </c>
      <c r="C40" s="88"/>
      <c r="D40" s="24"/>
      <c r="E40" s="163" t="str">
        <f>IF(D40="","",DATEDIF(D40,Facesheet!$B$3,"Y"))</f>
        <v/>
      </c>
      <c r="F40" s="11"/>
    </row>
    <row r="41" spans="1:6" ht="21.75" customHeight="1" x14ac:dyDescent="0.15">
      <c r="A41" s="483" t="s">
        <v>343</v>
      </c>
      <c r="B41" s="163" t="s">
        <v>171</v>
      </c>
      <c r="C41" s="88"/>
      <c r="D41" s="24"/>
      <c r="E41" s="163" t="str">
        <f>IF(D41="","",DATEDIF(D41,Facesheet!$B$3,"Y"))</f>
        <v/>
      </c>
      <c r="F41" s="11"/>
    </row>
    <row r="42" spans="1:6" ht="21.75" customHeight="1" x14ac:dyDescent="0.15">
      <c r="A42" s="484"/>
      <c r="B42" s="163" t="s">
        <v>171</v>
      </c>
      <c r="C42" s="88"/>
      <c r="D42" s="24"/>
      <c r="E42" s="163" t="str">
        <f>IF(D42="","",DATEDIF(D42,Facesheet!$B$3,"Y"))</f>
        <v/>
      </c>
      <c r="F42" s="11"/>
    </row>
    <row r="43" spans="1:6" ht="21.75" customHeight="1" x14ac:dyDescent="0.15">
      <c r="A43" s="485" t="s">
        <v>344</v>
      </c>
      <c r="B43" s="485"/>
      <c r="C43" s="88"/>
      <c r="D43" s="24"/>
      <c r="E43" s="163" t="str">
        <f>IF(D43="","",DATEDIF(D43,Facesheet!$B$3,"Y"))</f>
        <v/>
      </c>
      <c r="F43" s="11"/>
    </row>
    <row r="44" spans="1:6" ht="21.75" customHeight="1" x14ac:dyDescent="0.15">
      <c r="A44" s="485" t="s">
        <v>344</v>
      </c>
      <c r="B44" s="485"/>
      <c r="C44" s="88"/>
      <c r="D44" s="24"/>
      <c r="E44" s="163" t="str">
        <f>IF(D44="","",DATEDIF(D44,Facesheet!$B$3,"Y"))</f>
        <v/>
      </c>
      <c r="F44" s="11"/>
    </row>
    <row r="45" spans="1:6" ht="24" customHeight="1" thickBot="1" x14ac:dyDescent="0.2"/>
    <row r="46" spans="1:6" ht="21.75" customHeight="1" thickBot="1" x14ac:dyDescent="0.2">
      <c r="A46" s="465" t="s">
        <v>338</v>
      </c>
      <c r="B46" s="465"/>
      <c r="C46" s="195" t="s">
        <v>346</v>
      </c>
      <c r="D46"/>
    </row>
    <row r="47" spans="1:6" ht="7.5" customHeight="1" x14ac:dyDescent="0.15"/>
    <row r="48" spans="1:6" ht="21.75" customHeight="1" x14ac:dyDescent="0.15">
      <c r="A48" s="437"/>
      <c r="B48" s="439"/>
      <c r="C48" s="111" t="s">
        <v>156</v>
      </c>
      <c r="D48" s="196" t="s">
        <v>315</v>
      </c>
      <c r="E48" s="111" t="s">
        <v>143</v>
      </c>
      <c r="F48" s="85" t="s">
        <v>316</v>
      </c>
    </row>
    <row r="49" spans="1:6" ht="21.75" customHeight="1" x14ac:dyDescent="0.15">
      <c r="A49" s="482" t="s">
        <v>170</v>
      </c>
      <c r="B49" s="482"/>
      <c r="C49" s="88"/>
      <c r="D49" s="20"/>
      <c r="E49" s="163" t="str">
        <f>IF(D49="","",DATEDIF(D49,Facesheet!$B$3,"Y"))</f>
        <v/>
      </c>
      <c r="F49" s="11"/>
    </row>
    <row r="50" spans="1:6" ht="21.75" customHeight="1" x14ac:dyDescent="0.15">
      <c r="A50" s="483" t="s">
        <v>341</v>
      </c>
      <c r="B50" s="163" t="s">
        <v>171</v>
      </c>
      <c r="C50" s="88"/>
      <c r="D50" s="24"/>
      <c r="E50" s="163" t="str">
        <f>IF(D50="","",DATEDIF(D50,Facesheet!$B$3,"Y"))</f>
        <v/>
      </c>
      <c r="F50" s="11"/>
    </row>
    <row r="51" spans="1:6" ht="21.75" customHeight="1" x14ac:dyDescent="0.15">
      <c r="A51" s="484"/>
      <c r="B51" s="163" t="s">
        <v>171</v>
      </c>
      <c r="C51" s="88"/>
      <c r="D51" s="24"/>
      <c r="E51" s="163" t="str">
        <f>IF(D51="","",DATEDIF(D51,Facesheet!$B$3,"Y"))</f>
        <v/>
      </c>
      <c r="F51" s="11"/>
    </row>
    <row r="52" spans="1:6" ht="21.75" customHeight="1" x14ac:dyDescent="0.15">
      <c r="A52" s="483" t="s">
        <v>342</v>
      </c>
      <c r="B52" s="163" t="s">
        <v>171</v>
      </c>
      <c r="C52" s="88"/>
      <c r="D52" s="24"/>
      <c r="E52" s="163" t="str">
        <f>IF(D52="","",DATEDIF(D52,Facesheet!$B$3,"Y"))</f>
        <v/>
      </c>
      <c r="F52" s="11"/>
    </row>
    <row r="53" spans="1:6" ht="21.75" customHeight="1" x14ac:dyDescent="0.15">
      <c r="A53" s="484"/>
      <c r="B53" s="163" t="s">
        <v>171</v>
      </c>
      <c r="C53" s="88"/>
      <c r="D53" s="24"/>
      <c r="E53" s="163" t="str">
        <f>IF(D53="","",DATEDIF(D53,Facesheet!$B$3,"Y"))</f>
        <v/>
      </c>
      <c r="F53" s="11"/>
    </row>
    <row r="54" spans="1:6" ht="21.75" customHeight="1" x14ac:dyDescent="0.15">
      <c r="A54" s="483" t="s">
        <v>343</v>
      </c>
      <c r="B54" s="163" t="s">
        <v>171</v>
      </c>
      <c r="C54" s="88"/>
      <c r="D54" s="24"/>
      <c r="E54" s="163" t="str">
        <f>IF(D54="","",DATEDIF(D54,Facesheet!$B$3,"Y"))</f>
        <v/>
      </c>
      <c r="F54" s="11"/>
    </row>
    <row r="55" spans="1:6" ht="21.75" customHeight="1" x14ac:dyDescent="0.15">
      <c r="A55" s="484"/>
      <c r="B55" s="163" t="s">
        <v>171</v>
      </c>
      <c r="C55" s="88"/>
      <c r="D55" s="24"/>
      <c r="E55" s="163" t="str">
        <f>IF(D55="","",DATEDIF(D55,Facesheet!$B$3,"Y"))</f>
        <v/>
      </c>
      <c r="F55" s="11"/>
    </row>
    <row r="56" spans="1:6" ht="21.75" customHeight="1" x14ac:dyDescent="0.15">
      <c r="A56" s="485" t="s">
        <v>344</v>
      </c>
      <c r="B56" s="485"/>
      <c r="C56" s="88"/>
      <c r="D56" s="24"/>
      <c r="E56" s="163" t="str">
        <f>IF(D56="","",DATEDIF(D56,Facesheet!$B$3,"Y"))</f>
        <v/>
      </c>
      <c r="F56" s="11"/>
    </row>
    <row r="57" spans="1:6" ht="21.75" customHeight="1" x14ac:dyDescent="0.15">
      <c r="A57" s="485" t="s">
        <v>344</v>
      </c>
      <c r="B57" s="485"/>
      <c r="C57" s="88"/>
      <c r="D57" s="24"/>
      <c r="E57" s="163" t="str">
        <f>IF(D57="","",DATEDIF(D57,Facesheet!$B$3,"Y"))</f>
        <v/>
      </c>
      <c r="F57" s="11"/>
    </row>
    <row r="58" spans="1:6" ht="21.75" customHeight="1" thickBot="1" x14ac:dyDescent="0.2"/>
    <row r="59" spans="1:6" ht="24" customHeight="1" thickBot="1" x14ac:dyDescent="0.2">
      <c r="A59" s="465" t="s">
        <v>338</v>
      </c>
      <c r="B59" s="465"/>
      <c r="C59" s="195" t="s">
        <v>347</v>
      </c>
      <c r="D59"/>
    </row>
    <row r="60" spans="1:6" ht="7.5" customHeight="1" x14ac:dyDescent="0.15"/>
    <row r="61" spans="1:6" ht="21.75" customHeight="1" x14ac:dyDescent="0.15">
      <c r="A61" s="437"/>
      <c r="B61" s="439"/>
      <c r="C61" s="111" t="s">
        <v>156</v>
      </c>
      <c r="D61" s="196" t="s">
        <v>315</v>
      </c>
      <c r="E61" s="111" t="s">
        <v>143</v>
      </c>
      <c r="F61" s="85" t="s">
        <v>316</v>
      </c>
    </row>
    <row r="62" spans="1:6" ht="21.75" customHeight="1" x14ac:dyDescent="0.15">
      <c r="A62" s="482" t="s">
        <v>170</v>
      </c>
      <c r="B62" s="482"/>
      <c r="C62" s="88"/>
      <c r="D62" s="20"/>
      <c r="E62" s="163" t="str">
        <f>IF(D62="","",DATEDIF(D62,Facesheet!$B$3,"Y"))</f>
        <v/>
      </c>
      <c r="F62" s="11"/>
    </row>
    <row r="63" spans="1:6" ht="21.75" customHeight="1" x14ac:dyDescent="0.15">
      <c r="A63" s="483" t="s">
        <v>341</v>
      </c>
      <c r="B63" s="163" t="s">
        <v>171</v>
      </c>
      <c r="C63" s="88"/>
      <c r="D63" s="24"/>
      <c r="E63" s="163" t="str">
        <f>IF(D63="","",DATEDIF(D63,Facesheet!$B$3,"Y"))</f>
        <v/>
      </c>
      <c r="F63" s="11"/>
    </row>
    <row r="64" spans="1:6" ht="21.75" customHeight="1" x14ac:dyDescent="0.15">
      <c r="A64" s="484"/>
      <c r="B64" s="163" t="s">
        <v>171</v>
      </c>
      <c r="C64" s="88"/>
      <c r="D64" s="24"/>
      <c r="E64" s="163" t="str">
        <f>IF(D64="","",DATEDIF(D64,Facesheet!$B$3,"Y"))</f>
        <v/>
      </c>
      <c r="F64" s="11"/>
    </row>
    <row r="65" spans="1:6" ht="21.75" customHeight="1" x14ac:dyDescent="0.15">
      <c r="A65" s="483" t="s">
        <v>342</v>
      </c>
      <c r="B65" s="163" t="s">
        <v>171</v>
      </c>
      <c r="C65" s="88"/>
      <c r="D65" s="24"/>
      <c r="E65" s="163" t="str">
        <f>IF(D65="","",DATEDIF(D65,Facesheet!$B$3,"Y"))</f>
        <v/>
      </c>
      <c r="F65" s="11"/>
    </row>
    <row r="66" spans="1:6" ht="21.75" customHeight="1" x14ac:dyDescent="0.15">
      <c r="A66" s="484"/>
      <c r="B66" s="163" t="s">
        <v>171</v>
      </c>
      <c r="C66" s="88"/>
      <c r="D66" s="24"/>
      <c r="E66" s="163" t="str">
        <f>IF(D66="","",DATEDIF(D66,Facesheet!$B$3,"Y"))</f>
        <v/>
      </c>
      <c r="F66" s="11"/>
    </row>
    <row r="67" spans="1:6" ht="21.75" customHeight="1" x14ac:dyDescent="0.15">
      <c r="A67" s="483" t="s">
        <v>343</v>
      </c>
      <c r="B67" s="163" t="s">
        <v>171</v>
      </c>
      <c r="C67" s="88"/>
      <c r="D67" s="24"/>
      <c r="E67" s="163" t="str">
        <f>IF(D67="","",DATEDIF(D67,Facesheet!$B$3,"Y"))</f>
        <v/>
      </c>
      <c r="F67" s="11"/>
    </row>
    <row r="68" spans="1:6" ht="21.75" customHeight="1" x14ac:dyDescent="0.15">
      <c r="A68" s="484"/>
      <c r="B68" s="163" t="s">
        <v>171</v>
      </c>
      <c r="C68" s="88"/>
      <c r="D68" s="24"/>
      <c r="E68" s="163" t="str">
        <f>IF(D68="","",DATEDIF(D68,Facesheet!$B$3,"Y"))</f>
        <v/>
      </c>
      <c r="F68" s="11"/>
    </row>
    <row r="69" spans="1:6" ht="21.75" customHeight="1" x14ac:dyDescent="0.15">
      <c r="A69" s="485" t="s">
        <v>344</v>
      </c>
      <c r="B69" s="485"/>
      <c r="C69" s="88"/>
      <c r="D69" s="24"/>
      <c r="E69" s="163" t="str">
        <f>IF(D69="","",DATEDIF(D69,Facesheet!$B$3,"Y"))</f>
        <v/>
      </c>
      <c r="F69" s="11"/>
    </row>
    <row r="70" spans="1:6" ht="21.75" customHeight="1" x14ac:dyDescent="0.15">
      <c r="A70" s="485" t="s">
        <v>344</v>
      </c>
      <c r="B70" s="485"/>
      <c r="C70" s="88"/>
      <c r="D70" s="24"/>
      <c r="E70" s="163" t="str">
        <f>IF(D70="","",DATEDIF(D70,Facesheet!$B$3,"Y"))</f>
        <v/>
      </c>
      <c r="F70" s="11"/>
    </row>
    <row r="71" spans="1:6" ht="21.75" customHeight="1" x14ac:dyDescent="0.15"/>
    <row r="72" spans="1:6" ht="21.75" customHeight="1" x14ac:dyDescent="0.15"/>
    <row r="73" spans="1:6" ht="21.75" customHeight="1" x14ac:dyDescent="0.15"/>
    <row r="74" spans="1:6" ht="21.75" customHeight="1" x14ac:dyDescent="0.15"/>
    <row r="75" spans="1:6" ht="21.75" customHeight="1" x14ac:dyDescent="0.15"/>
    <row r="76" spans="1:6" ht="21.75" customHeight="1" x14ac:dyDescent="0.15"/>
    <row r="77" spans="1:6" ht="21.75" customHeight="1" x14ac:dyDescent="0.15"/>
    <row r="78" spans="1:6" ht="21.75" customHeight="1" x14ac:dyDescent="0.15"/>
    <row r="79" spans="1:6" ht="21.75" customHeight="1" x14ac:dyDescent="0.15"/>
    <row r="80" spans="1:6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</sheetData>
  <sheetProtection algorithmName="SHA-512" hashValue="SS1Fl3Ezv3W5VMA5qcVL/JKKCZR2YuMCNqCua3bA9hwe1vrtEQdKtBK54WN0qZO9MlW+PLKpIhT4JR4mbUuVtA==" saltValue="BtrrqMFG73suZaOtYQfjBg==" spinCount="100000" sheet="1" selectLockedCells="1"/>
  <mergeCells count="40">
    <mergeCell ref="A65:A66"/>
    <mergeCell ref="A67:A68"/>
    <mergeCell ref="A69:B69"/>
    <mergeCell ref="A70:B70"/>
    <mergeCell ref="A57:B57"/>
    <mergeCell ref="A59:B59"/>
    <mergeCell ref="A61:B61"/>
    <mergeCell ref="A62:B62"/>
    <mergeCell ref="A63:A64"/>
    <mergeCell ref="A49:B49"/>
    <mergeCell ref="A50:A51"/>
    <mergeCell ref="A52:A53"/>
    <mergeCell ref="A54:A55"/>
    <mergeCell ref="A56:B56"/>
    <mergeCell ref="A41:A42"/>
    <mergeCell ref="A43:B43"/>
    <mergeCell ref="A44:B44"/>
    <mergeCell ref="A46:B46"/>
    <mergeCell ref="A48:B48"/>
    <mergeCell ref="A33:B33"/>
    <mergeCell ref="A35:B35"/>
    <mergeCell ref="A36:B36"/>
    <mergeCell ref="A37:A38"/>
    <mergeCell ref="A39:A40"/>
    <mergeCell ref="A25:A26"/>
    <mergeCell ref="A27:A28"/>
    <mergeCell ref="A29:B29"/>
    <mergeCell ref="A30:B30"/>
    <mergeCell ref="A31:F31"/>
    <mergeCell ref="A19:B19"/>
    <mergeCell ref="A21:B21"/>
    <mergeCell ref="A22:B22"/>
    <mergeCell ref="A23:A24"/>
    <mergeCell ref="A17:B17"/>
    <mergeCell ref="A2:D2"/>
    <mergeCell ref="A4:F4"/>
    <mergeCell ref="A8:B8"/>
    <mergeCell ref="A9:B9"/>
    <mergeCell ref="A16:B16"/>
    <mergeCell ref="A6:B6"/>
  </mergeCells>
  <phoneticPr fontId="4"/>
  <conditionalFormatting sqref="E9:E17">
    <cfRule type="containsText" dxfId="131" priority="68" operator="containsText" text="122">
      <formula>NOT(ISERROR(SEARCH("122",E9)))</formula>
    </cfRule>
  </conditionalFormatting>
  <conditionalFormatting sqref="E27:E28">
    <cfRule type="cellIs" dxfId="130" priority="66" operator="lessThan">
      <formula>55</formula>
    </cfRule>
    <cfRule type="cellIs" dxfId="129" priority="67" operator="lessThan">
      <formula>55</formula>
    </cfRule>
  </conditionalFormatting>
  <conditionalFormatting sqref="D27:D28">
    <cfRule type="cellIs" dxfId="128" priority="64" operator="greaterThan">
      <formula>25659</formula>
    </cfRule>
    <cfRule type="cellIs" dxfId="127" priority="65" operator="greaterThan">
      <formula>25659</formula>
    </cfRule>
  </conditionalFormatting>
  <conditionalFormatting sqref="D29:D30 D23:D26">
    <cfRule type="cellIs" dxfId="126" priority="62" operator="greaterThan">
      <formula>29312</formula>
    </cfRule>
    <cfRule type="cellIs" dxfId="125" priority="63" operator="greaterThan">
      <formula>29312</formula>
    </cfRule>
  </conditionalFormatting>
  <conditionalFormatting sqref="E23:E26 E29:E30">
    <cfRule type="cellIs" dxfId="124" priority="43" operator="lessThan">
      <formula>45</formula>
    </cfRule>
  </conditionalFormatting>
  <conditionalFormatting sqref="E41:E42">
    <cfRule type="cellIs" dxfId="123" priority="20" operator="lessThan">
      <formula>55</formula>
    </cfRule>
    <cfRule type="cellIs" dxfId="122" priority="21" operator="lessThan">
      <formula>55</formula>
    </cfRule>
  </conditionalFormatting>
  <conditionalFormatting sqref="D41:D42">
    <cfRule type="cellIs" dxfId="121" priority="18" operator="greaterThan">
      <formula>25659</formula>
    </cfRule>
    <cfRule type="cellIs" dxfId="120" priority="19" operator="greaterThan">
      <formula>25659</formula>
    </cfRule>
  </conditionalFormatting>
  <conditionalFormatting sqref="D37:D40 D43:D44">
    <cfRule type="cellIs" dxfId="119" priority="16" operator="greaterThan">
      <formula>29312</formula>
    </cfRule>
    <cfRule type="cellIs" dxfId="118" priority="17" operator="greaterThan">
      <formula>29312</formula>
    </cfRule>
  </conditionalFormatting>
  <conditionalFormatting sqref="E37:E40 E43:E44">
    <cfRule type="cellIs" dxfId="117" priority="15" operator="lessThan">
      <formula>45</formula>
    </cfRule>
  </conditionalFormatting>
  <conditionalFormatting sqref="E54:E55">
    <cfRule type="cellIs" dxfId="116" priority="13" operator="lessThan">
      <formula>55</formula>
    </cfRule>
    <cfRule type="cellIs" dxfId="115" priority="14" operator="lessThan">
      <formula>55</formula>
    </cfRule>
  </conditionalFormatting>
  <conditionalFormatting sqref="D54:D55">
    <cfRule type="cellIs" dxfId="114" priority="11" operator="greaterThan">
      <formula>25659</formula>
    </cfRule>
    <cfRule type="cellIs" dxfId="113" priority="12" operator="greaterThan">
      <formula>25659</formula>
    </cfRule>
  </conditionalFormatting>
  <conditionalFormatting sqref="D56:D57 D50:D53">
    <cfRule type="cellIs" dxfId="112" priority="9" operator="greaterThan">
      <formula>29312</formula>
    </cfRule>
    <cfRule type="cellIs" dxfId="111" priority="10" operator="greaterThan">
      <formula>29312</formula>
    </cfRule>
  </conditionalFormatting>
  <conditionalFormatting sqref="E50:E53 E56:E57">
    <cfRule type="cellIs" dxfId="110" priority="8" operator="lessThan">
      <formula>45</formula>
    </cfRule>
  </conditionalFormatting>
  <conditionalFormatting sqref="E67:E68">
    <cfRule type="cellIs" dxfId="109" priority="6" operator="lessThan">
      <formula>55</formula>
    </cfRule>
    <cfRule type="cellIs" dxfId="108" priority="7" operator="lessThan">
      <formula>55</formula>
    </cfRule>
  </conditionalFormatting>
  <conditionalFormatting sqref="D67:D68">
    <cfRule type="cellIs" dxfId="107" priority="4" operator="greaterThan">
      <formula>25659</formula>
    </cfRule>
    <cfRule type="cellIs" dxfId="106" priority="5" operator="greaterThan">
      <formula>25659</formula>
    </cfRule>
  </conditionalFormatting>
  <conditionalFormatting sqref="D63:D66 D69:D70">
    <cfRule type="cellIs" dxfId="105" priority="2" operator="greaterThan">
      <formula>29312</formula>
    </cfRule>
    <cfRule type="cellIs" dxfId="104" priority="3" operator="greaterThan">
      <formula>29312</formula>
    </cfRule>
  </conditionalFormatting>
  <conditionalFormatting sqref="E63:E66 E69:E70">
    <cfRule type="cellIs" dxfId="103" priority="1" operator="lessThan">
      <formula>45</formula>
    </cfRule>
  </conditionalFormatting>
  <pageMargins left="0.5118110236220472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0C07CE-1D68-EC4E-9BC3-773D1534C639}">
          <x14:formula1>
            <xm:f>'各番号（変更不可）'!$J$2:$J$41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G571"/>
  <sheetViews>
    <sheetView view="pageBreakPreview" zoomScale="92" zoomScaleNormal="100" zoomScaleSheetLayoutView="92" workbookViewId="0">
      <pane ySplit="5" topLeftCell="A30" activePane="bottomLeft" state="frozen"/>
      <selection activeCell="E74" sqref="E74"/>
      <selection pane="bottomLeft" activeCell="B31" sqref="B31"/>
    </sheetView>
  </sheetViews>
  <sheetFormatPr defaultColWidth="9" defaultRowHeight="13.5" x14ac:dyDescent="0.15"/>
  <cols>
    <col min="1" max="1" width="14.125" style="6" customWidth="1"/>
    <col min="2" max="2" width="18" style="6" customWidth="1"/>
    <col min="3" max="3" width="7.375" style="6" customWidth="1"/>
    <col min="4" max="4" width="13.375" style="28" customWidth="1"/>
    <col min="5" max="5" width="7.75" style="6" customWidth="1"/>
    <col min="6" max="6" width="36.125" style="6" customWidth="1"/>
    <col min="7" max="7" width="7.375" style="6" customWidth="1"/>
    <col min="8" max="106" width="3.625" style="6" customWidth="1"/>
    <col min="107" max="16384" width="9" style="6"/>
  </cols>
  <sheetData>
    <row r="1" spans="1:7" ht="14.25" x14ac:dyDescent="0.15">
      <c r="F1" s="152" t="s">
        <v>348</v>
      </c>
    </row>
    <row r="2" spans="1:7" s="9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F2" s="154"/>
    </row>
    <row r="4" spans="1:7" ht="25.5" x14ac:dyDescent="0.15">
      <c r="A4" s="461" t="s">
        <v>349</v>
      </c>
      <c r="B4" s="468"/>
      <c r="C4" s="468"/>
      <c r="D4" s="468"/>
      <c r="E4" s="468"/>
      <c r="F4" s="468"/>
    </row>
    <row r="5" spans="1:7" s="7" customFormat="1" ht="21.75" customHeight="1" x14ac:dyDescent="0.15">
      <c r="A5" s="142" t="s">
        <v>230</v>
      </c>
      <c r="B5" s="199">
        <f>①役員名簿!$B$7</f>
        <v>0</v>
      </c>
      <c r="C5" s="200" t="s">
        <v>350</v>
      </c>
      <c r="D5" s="30"/>
    </row>
    <row r="6" spans="1:7" s="7" customFormat="1" ht="24" customHeight="1" x14ac:dyDescent="0.15">
      <c r="A6" s="157" t="s">
        <v>351</v>
      </c>
      <c r="B6" s="70" t="s">
        <v>312</v>
      </c>
      <c r="C6" s="466" t="s">
        <v>313</v>
      </c>
      <c r="D6" s="466"/>
      <c r="E6" s="466"/>
      <c r="F6" s="466"/>
    </row>
    <row r="7" spans="1:7" s="7" customFormat="1" ht="7.5" customHeight="1" x14ac:dyDescent="0.15">
      <c r="C7" s="160"/>
      <c r="D7" s="30"/>
    </row>
    <row r="8" spans="1:7" s="7" customFormat="1" ht="21.75" customHeight="1" x14ac:dyDescent="0.15">
      <c r="A8" s="85"/>
      <c r="B8" s="111" t="s">
        <v>156</v>
      </c>
      <c r="C8" s="111" t="s">
        <v>235</v>
      </c>
      <c r="D8" s="162" t="s">
        <v>315</v>
      </c>
      <c r="E8" s="85" t="s">
        <v>143</v>
      </c>
      <c r="F8" s="85" t="s">
        <v>316</v>
      </c>
    </row>
    <row r="9" spans="1:7" s="7" customFormat="1" ht="21.75" customHeight="1" x14ac:dyDescent="0.15">
      <c r="A9" s="163" t="s">
        <v>170</v>
      </c>
      <c r="B9" s="13"/>
      <c r="C9" s="13"/>
      <c r="D9" s="24"/>
      <c r="E9" s="163" t="str">
        <f>IF(D9="","",DATEDIF(D9,Facesheet!$B$3,"Y"))</f>
        <v/>
      </c>
      <c r="F9" s="17"/>
      <c r="G9" s="31"/>
    </row>
    <row r="10" spans="1:7" s="7" customFormat="1" ht="21.75" customHeight="1" x14ac:dyDescent="0.15">
      <c r="A10" s="163" t="s">
        <v>171</v>
      </c>
      <c r="B10" s="13"/>
      <c r="C10" s="13"/>
      <c r="D10" s="24"/>
      <c r="E10" s="163" t="str">
        <f>IF(D10="","",DATEDIF(D10,Facesheet!$B$3,"Y"))</f>
        <v/>
      </c>
      <c r="F10" s="17"/>
    </row>
    <row r="11" spans="1:7" s="7" customFormat="1" ht="21.75" customHeight="1" x14ac:dyDescent="0.15">
      <c r="A11" s="163" t="s">
        <v>171</v>
      </c>
      <c r="B11" s="13"/>
      <c r="C11" s="13"/>
      <c r="D11" s="24"/>
      <c r="E11" s="163" t="str">
        <f>IF(D11="","",DATEDIF(D11,Facesheet!$B$3,"Y"))</f>
        <v/>
      </c>
      <c r="F11" s="17"/>
    </row>
    <row r="12" spans="1:7" s="7" customFormat="1" ht="21.75" customHeight="1" x14ac:dyDescent="0.15">
      <c r="A12" s="163" t="s">
        <v>171</v>
      </c>
      <c r="B12" s="13"/>
      <c r="C12" s="13"/>
      <c r="D12" s="24"/>
      <c r="E12" s="163" t="str">
        <f>IF(D12="","",DATEDIF(D12,Facesheet!$B$3,"Y"))</f>
        <v/>
      </c>
      <c r="F12" s="17"/>
    </row>
    <row r="13" spans="1:7" s="7" customFormat="1" ht="21.75" customHeight="1" x14ac:dyDescent="0.15">
      <c r="A13" s="163" t="s">
        <v>171</v>
      </c>
      <c r="B13" s="13"/>
      <c r="C13" s="13"/>
      <c r="D13" s="24"/>
      <c r="E13" s="163" t="str">
        <f>IF(D13="","",DATEDIF(D13,Facesheet!$B$3,"Y"))</f>
        <v/>
      </c>
      <c r="F13" s="17"/>
    </row>
    <row r="14" spans="1:7" s="7" customFormat="1" ht="21.75" customHeight="1" x14ac:dyDescent="0.15">
      <c r="A14" s="163" t="s">
        <v>171</v>
      </c>
      <c r="B14" s="13"/>
      <c r="C14" s="13"/>
      <c r="D14" s="24"/>
      <c r="E14" s="163" t="str">
        <f>IF(D14="","",DATEDIF(D14,Facesheet!$B$3,"Y"))</f>
        <v/>
      </c>
      <c r="F14" s="17"/>
    </row>
    <row r="15" spans="1:7" s="7" customFormat="1" ht="21.75" customHeight="1" x14ac:dyDescent="0.15">
      <c r="A15" s="163" t="s">
        <v>171</v>
      </c>
      <c r="B15" s="13"/>
      <c r="C15" s="13"/>
      <c r="D15" s="24"/>
      <c r="E15" s="163" t="str">
        <f>IF(D15="","",DATEDIF(D15,Facesheet!$B$3,"Y"))</f>
        <v/>
      </c>
      <c r="F15" s="17"/>
    </row>
    <row r="16" spans="1:7" s="7" customFormat="1" ht="21.75" customHeight="1" x14ac:dyDescent="0.15">
      <c r="A16" s="467" t="s">
        <v>352</v>
      </c>
      <c r="B16" s="486"/>
      <c r="C16" s="486"/>
      <c r="D16" s="486"/>
      <c r="E16" s="486"/>
      <c r="F16" s="486"/>
    </row>
    <row r="17" spans="1:7" ht="24" customHeight="1" x14ac:dyDescent="0.15"/>
    <row r="18" spans="1:7" ht="24" customHeight="1" x14ac:dyDescent="0.15">
      <c r="A18" s="157" t="s">
        <v>353</v>
      </c>
      <c r="B18" s="70" t="s">
        <v>312</v>
      </c>
      <c r="C18" s="466" t="s">
        <v>313</v>
      </c>
      <c r="D18" s="466"/>
      <c r="E18" s="466"/>
      <c r="F18" s="466"/>
    </row>
    <row r="19" spans="1:7" ht="7.5" customHeight="1" x14ac:dyDescent="0.15"/>
    <row r="20" spans="1:7" ht="21.75" customHeight="1" x14ac:dyDescent="0.15">
      <c r="A20" s="189"/>
      <c r="B20" s="201" t="s">
        <v>156</v>
      </c>
      <c r="C20" s="201" t="s">
        <v>235</v>
      </c>
      <c r="D20" s="190" t="s">
        <v>315</v>
      </c>
      <c r="E20" s="189" t="s">
        <v>143</v>
      </c>
      <c r="F20" s="189" t="s">
        <v>316</v>
      </c>
      <c r="G20" s="189" t="s">
        <v>323</v>
      </c>
    </row>
    <row r="21" spans="1:7" ht="21.75" customHeight="1" x14ac:dyDescent="0.15">
      <c r="A21" s="145" t="s">
        <v>170</v>
      </c>
      <c r="B21" s="198"/>
      <c r="C21" s="13"/>
      <c r="D21" s="93"/>
      <c r="E21" s="193" t="str">
        <f>IF(D21="","",DATEDIF(D21,Facesheet!$B$3,"Y"))</f>
        <v/>
      </c>
      <c r="F21" s="37"/>
      <c r="G21" s="53"/>
    </row>
    <row r="22" spans="1:7" ht="21.75" customHeight="1" x14ac:dyDescent="0.15">
      <c r="A22" s="145" t="s">
        <v>171</v>
      </c>
      <c r="B22" s="43"/>
      <c r="C22" s="13"/>
      <c r="D22" s="24"/>
      <c r="E22" s="163" t="str">
        <f>IF(D22="","",DATEDIF(D22,Facesheet!$B$3,"Y"))</f>
        <v/>
      </c>
      <c r="F22" s="37"/>
      <c r="G22" s="53"/>
    </row>
    <row r="23" spans="1:7" ht="21.75" customHeight="1" x14ac:dyDescent="0.15">
      <c r="A23" s="145" t="s">
        <v>171</v>
      </c>
      <c r="B23" s="43"/>
      <c r="C23" s="13"/>
      <c r="D23" s="24"/>
      <c r="E23" s="163" t="str">
        <f>IF(D23="","",DATEDIF(D23,Facesheet!$B$3,"Y"))</f>
        <v/>
      </c>
      <c r="F23" s="37"/>
      <c r="G23" s="53"/>
    </row>
    <row r="24" spans="1:7" ht="21.75" customHeight="1" x14ac:dyDescent="0.15">
      <c r="A24" s="145" t="s">
        <v>171</v>
      </c>
      <c r="B24" s="43"/>
      <c r="C24" s="13"/>
      <c r="D24" s="24"/>
      <c r="E24" s="163" t="str">
        <f>IF(D24="","",DATEDIF(D24,Facesheet!$B$3,"Y"))</f>
        <v/>
      </c>
      <c r="F24" s="37"/>
      <c r="G24" s="53"/>
    </row>
    <row r="25" spans="1:7" ht="21.75" customHeight="1" x14ac:dyDescent="0.15">
      <c r="A25" s="145" t="s">
        <v>171</v>
      </c>
      <c r="B25" s="43"/>
      <c r="C25" s="13"/>
      <c r="D25" s="24"/>
      <c r="E25" s="163" t="str">
        <f>IF(D25="","",DATEDIF(D25,Facesheet!$B$3,"Y"))</f>
        <v/>
      </c>
      <c r="F25" s="37"/>
      <c r="G25" s="53"/>
    </row>
    <row r="26" spans="1:7" ht="21.75" customHeight="1" x14ac:dyDescent="0.15">
      <c r="A26" s="145" t="s">
        <v>171</v>
      </c>
      <c r="B26" s="43"/>
      <c r="C26" s="13"/>
      <c r="D26" s="24"/>
      <c r="E26" s="163" t="str">
        <f>IF(D26="","",DATEDIF(D26,Facesheet!$B$3,"Y"))</f>
        <v/>
      </c>
      <c r="F26" s="37"/>
      <c r="G26" s="53"/>
    </row>
    <row r="27" spans="1:7" ht="21.75" customHeight="1" x14ac:dyDescent="0.15">
      <c r="A27" s="145" t="s">
        <v>171</v>
      </c>
      <c r="B27" s="43"/>
      <c r="C27" s="13"/>
      <c r="D27" s="24"/>
      <c r="E27" s="163" t="str">
        <f>IF(D27="","",DATEDIF(D27,Facesheet!$B$3,"Y"))</f>
        <v/>
      </c>
      <c r="F27" s="37"/>
      <c r="G27" s="53"/>
    </row>
    <row r="28" spans="1:7" ht="21.75" customHeight="1" x14ac:dyDescent="0.15">
      <c r="A28" s="467" t="s">
        <v>354</v>
      </c>
      <c r="B28" s="467"/>
      <c r="C28" s="467"/>
      <c r="D28" s="467"/>
      <c r="E28" s="467"/>
      <c r="F28" s="467"/>
      <c r="G28" s="467"/>
    </row>
    <row r="29" spans="1:7" ht="24" customHeight="1" x14ac:dyDescent="0.15">
      <c r="A29" s="487" t="s">
        <v>355</v>
      </c>
      <c r="B29" s="487"/>
      <c r="C29" s="487"/>
      <c r="D29" s="487"/>
      <c r="E29" s="487"/>
      <c r="F29" s="487"/>
      <c r="G29" s="487"/>
    </row>
    <row r="30" spans="1:7" ht="24" customHeight="1" x14ac:dyDescent="0.15"/>
    <row r="31" spans="1:7" ht="24" customHeight="1" x14ac:dyDescent="0.15">
      <c r="A31" s="157" t="s">
        <v>356</v>
      </c>
      <c r="B31" s="70" t="s">
        <v>312</v>
      </c>
      <c r="C31" s="466" t="s">
        <v>313</v>
      </c>
      <c r="D31" s="466"/>
      <c r="E31" s="466"/>
      <c r="F31" s="466"/>
    </row>
    <row r="32" spans="1:7" ht="7.5" customHeight="1" x14ac:dyDescent="0.15"/>
    <row r="33" spans="1:6" ht="21.75" customHeight="1" x14ac:dyDescent="0.15">
      <c r="A33" s="189"/>
      <c r="B33" s="201" t="s">
        <v>156</v>
      </c>
      <c r="C33" s="201" t="s">
        <v>235</v>
      </c>
      <c r="D33" s="190" t="s">
        <v>315</v>
      </c>
      <c r="E33" s="189" t="s">
        <v>143</v>
      </c>
      <c r="F33" s="189" t="s">
        <v>316</v>
      </c>
    </row>
    <row r="34" spans="1:6" ht="21.75" customHeight="1" x14ac:dyDescent="0.15">
      <c r="A34" s="145" t="s">
        <v>170</v>
      </c>
      <c r="B34" s="43"/>
      <c r="C34" s="51"/>
      <c r="D34" s="92"/>
      <c r="E34" s="145" t="str">
        <f>IF(D34="","",DATEDIF(D34,Facesheet!$B$3,"Y"))</f>
        <v/>
      </c>
      <c r="F34" s="38"/>
    </row>
    <row r="35" spans="1:6" ht="21.75" customHeight="1" x14ac:dyDescent="0.15">
      <c r="A35" s="145" t="s">
        <v>171</v>
      </c>
      <c r="B35" s="43"/>
      <c r="C35" s="51"/>
      <c r="D35" s="92"/>
      <c r="E35" s="145" t="str">
        <f>IF(D35="","",DATEDIF(D35,Facesheet!$B$3,"Y"))</f>
        <v/>
      </c>
      <c r="F35" s="38"/>
    </row>
    <row r="36" spans="1:6" ht="21.75" customHeight="1" x14ac:dyDescent="0.15">
      <c r="A36" s="145" t="s">
        <v>171</v>
      </c>
      <c r="B36" s="43"/>
      <c r="C36" s="51"/>
      <c r="D36" s="92"/>
      <c r="E36" s="145" t="str">
        <f>IF(D36="","",DATEDIF(D36,Facesheet!$B$3,"Y"))</f>
        <v/>
      </c>
      <c r="F36" s="38"/>
    </row>
    <row r="37" spans="1:6" ht="21.75" customHeight="1" x14ac:dyDescent="0.15">
      <c r="A37" s="145" t="s">
        <v>171</v>
      </c>
      <c r="B37" s="43"/>
      <c r="C37" s="51"/>
      <c r="D37" s="92"/>
      <c r="E37" s="145" t="str">
        <f>IF(D37="","",DATEDIF(D37,Facesheet!$B$3,"Y"))</f>
        <v/>
      </c>
      <c r="F37" s="38"/>
    </row>
    <row r="38" spans="1:6" ht="21.75" customHeight="1" x14ac:dyDescent="0.15">
      <c r="A38" s="145" t="s">
        <v>171</v>
      </c>
      <c r="B38" s="43"/>
      <c r="C38" s="51"/>
      <c r="D38" s="92"/>
      <c r="E38" s="145" t="str">
        <f>IF(D38="","",DATEDIF(D38,Facesheet!$B$3,"Y"))</f>
        <v/>
      </c>
      <c r="F38" s="38"/>
    </row>
    <row r="39" spans="1:6" ht="21.75" customHeight="1" x14ac:dyDescent="0.15">
      <c r="A39" s="145" t="s">
        <v>171</v>
      </c>
      <c r="B39" s="43"/>
      <c r="C39" s="51"/>
      <c r="D39" s="92"/>
      <c r="E39" s="145" t="str">
        <f>IF(D39="","",DATEDIF(D39,Facesheet!$B$3,"Y"))</f>
        <v/>
      </c>
      <c r="F39" s="38"/>
    </row>
    <row r="40" spans="1:6" ht="21.75" customHeight="1" x14ac:dyDescent="0.15">
      <c r="A40" s="145" t="s">
        <v>171</v>
      </c>
      <c r="B40" s="43"/>
      <c r="C40" s="51"/>
      <c r="D40" s="92"/>
      <c r="E40" s="145" t="str">
        <f>IF(D40="","",DATEDIF(D40,Facesheet!$B$3,"Y"))</f>
        <v/>
      </c>
      <c r="F40" s="38"/>
    </row>
    <row r="41" spans="1:6" ht="21.75" customHeight="1" x14ac:dyDescent="0.15">
      <c r="A41" s="145" t="s">
        <v>171</v>
      </c>
      <c r="B41" s="43"/>
      <c r="C41" s="51"/>
      <c r="D41" s="92"/>
      <c r="E41" s="145" t="str">
        <f>IF(D41="","",DATEDIF(D41,Facesheet!$B$3,"Y"))</f>
        <v/>
      </c>
      <c r="F41" s="38"/>
    </row>
    <row r="42" spans="1:6" ht="21.75" customHeight="1" x14ac:dyDescent="0.15">
      <c r="A42" s="145" t="s">
        <v>171</v>
      </c>
      <c r="B42" s="43"/>
      <c r="C42" s="51"/>
      <c r="D42" s="92"/>
      <c r="E42" s="145" t="str">
        <f>IF(D42="","",DATEDIF(D42,Facesheet!$B$3,"Y"))</f>
        <v/>
      </c>
      <c r="F42" s="38"/>
    </row>
    <row r="43" spans="1:6" ht="21.75" customHeight="1" x14ac:dyDescent="0.15">
      <c r="A43" s="467" t="s">
        <v>357</v>
      </c>
      <c r="B43" s="486"/>
      <c r="C43" s="486"/>
      <c r="D43" s="486"/>
      <c r="E43" s="486"/>
      <c r="F43" s="486"/>
    </row>
    <row r="44" spans="1:6" ht="21.75" customHeight="1" x14ac:dyDescent="0.15"/>
    <row r="45" spans="1:6" ht="21.75" customHeight="1" x14ac:dyDescent="0.15"/>
    <row r="46" spans="1:6" ht="21.75" customHeight="1" x14ac:dyDescent="0.15"/>
    <row r="47" spans="1:6" ht="21.75" customHeight="1" x14ac:dyDescent="0.15"/>
    <row r="48" spans="1:6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</sheetData>
  <sheetProtection algorithmName="SHA-512" hashValue="sdUzHek6pTu3L8Ir13+uKzhzEskRV4xpdml1czRBC2qfsQSCwMKwiH3htC275bPHbSQyBGa0USrkGjLvXoDU4g==" saltValue="ZI50UpRdcswYax7oBdf6gg==" spinCount="100000" sheet="1" selectLockedCells="1"/>
  <mergeCells count="9">
    <mergeCell ref="A2:D2"/>
    <mergeCell ref="A28:G28"/>
    <mergeCell ref="C31:F31"/>
    <mergeCell ref="A43:F43"/>
    <mergeCell ref="A29:G29"/>
    <mergeCell ref="A4:F4"/>
    <mergeCell ref="C6:F6"/>
    <mergeCell ref="A16:F16"/>
    <mergeCell ref="C18:F18"/>
  </mergeCells>
  <phoneticPr fontId="4"/>
  <conditionalFormatting sqref="E9:E15">
    <cfRule type="containsText" dxfId="102" priority="18" operator="containsText" text="122">
      <formula>NOT(ISERROR(SEARCH("122",E9)))</formula>
    </cfRule>
    <cfRule type="containsText" priority="19" operator="containsText" text="118">
      <formula>NOT(ISERROR(SEARCH("118",E9)))</formula>
    </cfRule>
  </conditionalFormatting>
  <conditionalFormatting sqref="D35:D42">
    <cfRule type="cellIs" dxfId="101" priority="2" operator="between">
      <formula>1</formula>
      <formula>20180</formula>
    </cfRule>
    <cfRule type="cellIs" dxfId="100" priority="9" operator="greaterThan">
      <formula>27485</formula>
    </cfRule>
  </conditionalFormatting>
  <conditionalFormatting sqref="E35:E42">
    <cfRule type="cellIs" dxfId="99" priority="1" operator="between">
      <formula>70</formula>
      <formula>120</formula>
    </cfRule>
    <cfRule type="cellIs" dxfId="98" priority="7" operator="between">
      <formula>49</formula>
      <formula>1</formula>
    </cfRule>
  </conditionalFormatting>
  <conditionalFormatting sqref="D22:D27">
    <cfRule type="cellIs" dxfId="97" priority="5" operator="between">
      <formula>30773</formula>
      <formula>1</formula>
    </cfRule>
  </conditionalFormatting>
  <conditionalFormatting sqref="E22:E27">
    <cfRule type="cellIs" dxfId="96" priority="3" operator="between">
      <formula>41</formula>
      <formula>120</formula>
    </cfRule>
  </conditionalFormatting>
  <dataValidations count="1">
    <dataValidation type="date" operator="lessThanOrEqual" allowBlank="1" showInputMessage="1" showErrorMessage="1" errorTitle="申込みできません" sqref="D22:D27" xr:uid="{472BC703-A790-46D3-B803-630F6CC72754}">
      <formula1>$F$12</formula1>
    </dataValidation>
  </dataValidations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colBreaks count="1" manualBreakCount="1">
    <brk id="6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BDC25E-9D06-DB40-ADE1-AEB4016BA1F5}">
          <x14:formula1>
            <xm:f>'各番号（変更不可）'!$J$2:$J$41</xm:f>
          </x14:formula1>
          <xm:sqref>B5</xm:sqref>
        </x14:dataValidation>
        <x14:dataValidation type="list" allowBlank="1" showInputMessage="1" showErrorMessage="1" xr:uid="{6CC41CEC-A473-429B-9207-75C14C0DE88C}">
          <x14:formula1>
            <xm:f>Facesheet!$B$6</xm:f>
          </x14:formula1>
          <xm:sqref>G21:G27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J572"/>
  <sheetViews>
    <sheetView view="pageBreakPreview" zoomScale="85" zoomScaleNormal="100" zoomScaleSheetLayoutView="85" workbookViewId="0">
      <pane ySplit="5" topLeftCell="A27" activePane="bottomLeft" state="frozen"/>
      <selection activeCell="E74" sqref="E74"/>
      <selection pane="bottomLeft" activeCell="B37" sqref="B37"/>
    </sheetView>
  </sheetViews>
  <sheetFormatPr defaultColWidth="9" defaultRowHeight="13.5" x14ac:dyDescent="0.15"/>
  <cols>
    <col min="1" max="1" width="17.375" customWidth="1"/>
    <col min="2" max="2" width="18" customWidth="1"/>
    <col min="3" max="3" width="14.125" style="34" customWidth="1"/>
    <col min="4" max="4" width="6.75" customWidth="1"/>
    <col min="5" max="5" width="37.375" customWidth="1"/>
    <col min="6" max="6" width="7.75" style="3" bestFit="1" customWidth="1"/>
    <col min="7" max="7" width="13.25" customWidth="1"/>
    <col min="8" max="9" width="3.625" customWidth="1"/>
    <col min="10" max="10" width="3.625" hidden="1" customWidth="1"/>
    <col min="11" max="105" width="3.625" customWidth="1"/>
  </cols>
  <sheetData>
    <row r="1" spans="1:10" ht="14.25" x14ac:dyDescent="0.15">
      <c r="E1" s="184"/>
      <c r="F1" s="184" t="s">
        <v>358</v>
      </c>
    </row>
    <row r="2" spans="1:10" s="1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E2" s="185"/>
      <c r="F2" s="120"/>
    </row>
    <row r="3" spans="1:10" x14ac:dyDescent="0.15">
      <c r="E3" s="203"/>
    </row>
    <row r="4" spans="1:10" ht="25.5" x14ac:dyDescent="0.15">
      <c r="A4" s="477" t="s">
        <v>33</v>
      </c>
      <c r="B4" s="478"/>
      <c r="C4" s="478"/>
      <c r="D4" s="478"/>
      <c r="E4" s="478"/>
      <c r="F4" s="478"/>
    </row>
    <row r="5" spans="1:10" s="35" customFormat="1" ht="21.75" customHeight="1" x14ac:dyDescent="0.15">
      <c r="A5" s="186" t="s">
        <v>230</v>
      </c>
      <c r="B5" s="71">
        <f>①役員名簿!$B$7</f>
        <v>0</v>
      </c>
      <c r="C5" s="187" t="s">
        <v>231</v>
      </c>
      <c r="D5" s="47"/>
      <c r="E5" s="47"/>
      <c r="F5" s="204"/>
      <c r="G5" s="47"/>
      <c r="H5" s="47"/>
      <c r="I5" s="47"/>
      <c r="J5" s="47"/>
    </row>
    <row r="6" spans="1:10" s="35" customFormat="1" ht="24" customHeight="1" x14ac:dyDescent="0.15">
      <c r="A6" s="157" t="s">
        <v>311</v>
      </c>
      <c r="B6" s="70" t="s">
        <v>312</v>
      </c>
      <c r="C6" s="466" t="s">
        <v>313</v>
      </c>
      <c r="D6" s="466"/>
      <c r="E6" s="466"/>
      <c r="F6" s="466"/>
      <c r="G6" s="47"/>
      <c r="H6" s="47"/>
      <c r="I6" s="47"/>
      <c r="J6" s="47"/>
    </row>
    <row r="7" spans="1:10" s="35" customFormat="1" ht="7.5" customHeight="1" x14ac:dyDescent="0.15">
      <c r="A7" s="47"/>
      <c r="B7" s="47"/>
      <c r="C7" s="205"/>
      <c r="D7" s="47"/>
      <c r="E7" s="47"/>
      <c r="F7" s="204"/>
      <c r="G7" s="47"/>
      <c r="H7" s="47"/>
      <c r="I7" s="47"/>
      <c r="J7" s="47"/>
    </row>
    <row r="8" spans="1:10" s="35" customFormat="1" ht="22.5" customHeight="1" x14ac:dyDescent="0.15">
      <c r="A8" s="189"/>
      <c r="B8" s="189" t="s">
        <v>156</v>
      </c>
      <c r="C8" s="206" t="s">
        <v>315</v>
      </c>
      <c r="D8" s="201" t="s">
        <v>143</v>
      </c>
      <c r="E8" s="189" t="s">
        <v>316</v>
      </c>
      <c r="F8" s="207" t="s">
        <v>359</v>
      </c>
      <c r="G8" s="47"/>
      <c r="H8" s="47"/>
      <c r="I8" s="47"/>
      <c r="J8" s="47"/>
    </row>
    <row r="9" spans="1:10" s="35" customFormat="1" ht="22.5" customHeight="1" x14ac:dyDescent="0.15">
      <c r="A9" s="145" t="s">
        <v>170</v>
      </c>
      <c r="B9" s="88"/>
      <c r="C9" s="94"/>
      <c r="D9" s="202" t="str">
        <f>IF(C9="","",DATEDIF(C9,Facesheet!$B$3,"Y"))</f>
        <v/>
      </c>
      <c r="E9" s="38"/>
      <c r="F9" s="53"/>
      <c r="G9" s="91"/>
      <c r="H9" s="47"/>
      <c r="I9" s="47"/>
      <c r="J9" s="47" t="s">
        <v>360</v>
      </c>
    </row>
    <row r="10" spans="1:10" s="35" customFormat="1" ht="22.5" customHeight="1" x14ac:dyDescent="0.15">
      <c r="A10" s="145" t="s">
        <v>171</v>
      </c>
      <c r="B10" s="88"/>
      <c r="C10" s="94"/>
      <c r="D10" s="202" t="str">
        <f>IF(C10="","",DATEDIF(C10,Facesheet!$B$3,"Y"))</f>
        <v/>
      </c>
      <c r="E10" s="38"/>
      <c r="F10" s="53"/>
      <c r="G10" s="47"/>
      <c r="H10" s="47"/>
      <c r="I10" s="47"/>
      <c r="J10" s="47"/>
    </row>
    <row r="11" spans="1:10" s="35" customFormat="1" ht="22.5" customHeight="1" x14ac:dyDescent="0.15">
      <c r="A11" s="145" t="s">
        <v>171</v>
      </c>
      <c r="B11" s="88"/>
      <c r="C11" s="94"/>
      <c r="D11" s="202" t="str">
        <f>IF(C11="","",DATEDIF(C11,Facesheet!$B$3,"Y"))</f>
        <v/>
      </c>
      <c r="E11" s="38"/>
      <c r="F11" s="53"/>
      <c r="G11" s="47"/>
      <c r="H11" s="47"/>
      <c r="I11" s="47"/>
      <c r="J11" s="47"/>
    </row>
    <row r="12" spans="1:10" s="35" customFormat="1" ht="22.5" customHeight="1" x14ac:dyDescent="0.15">
      <c r="A12" s="145" t="s">
        <v>171</v>
      </c>
      <c r="B12" s="88"/>
      <c r="C12" s="94"/>
      <c r="D12" s="202" t="str">
        <f>IF(C12="","",DATEDIF(C12,Facesheet!$B$3,"Y"))</f>
        <v/>
      </c>
      <c r="E12" s="38"/>
      <c r="F12" s="53"/>
      <c r="G12" s="47"/>
      <c r="H12" s="47"/>
      <c r="I12" s="47"/>
      <c r="J12" s="47"/>
    </row>
    <row r="13" spans="1:10" s="35" customFormat="1" ht="22.5" customHeight="1" x14ac:dyDescent="0.15">
      <c r="A13" s="145" t="s">
        <v>171</v>
      </c>
      <c r="B13" s="88"/>
      <c r="C13" s="94"/>
      <c r="D13" s="202" t="str">
        <f>IF(C13="","",DATEDIF(C13,Facesheet!$B$3,"Y"))</f>
        <v/>
      </c>
      <c r="E13" s="38"/>
      <c r="F13" s="53"/>
      <c r="G13" s="47"/>
      <c r="H13" s="47"/>
      <c r="I13" s="47"/>
      <c r="J13" s="47"/>
    </row>
    <row r="14" spans="1:10" s="35" customFormat="1" ht="22.5" customHeight="1" x14ac:dyDescent="0.15">
      <c r="A14" s="145" t="s">
        <v>171</v>
      </c>
      <c r="B14" s="88"/>
      <c r="C14" s="94"/>
      <c r="D14" s="202" t="str">
        <f>IF(C14="","",DATEDIF(C14,Facesheet!$B$3,"Y"))</f>
        <v/>
      </c>
      <c r="E14" s="38"/>
      <c r="F14" s="53"/>
      <c r="G14" s="47"/>
      <c r="H14" s="47"/>
      <c r="I14" s="47"/>
      <c r="J14" s="47"/>
    </row>
    <row r="15" spans="1:10" s="35" customFormat="1" ht="22.5" customHeight="1" x14ac:dyDescent="0.15">
      <c r="A15" s="145" t="s">
        <v>171</v>
      </c>
      <c r="B15" s="88"/>
      <c r="C15" s="94"/>
      <c r="D15" s="202" t="str">
        <f>IF(C15="","",DATEDIF(C15,Facesheet!$B$3,"Y"))</f>
        <v/>
      </c>
      <c r="E15" s="38"/>
      <c r="F15" s="53"/>
      <c r="G15" s="47"/>
      <c r="H15" s="47"/>
      <c r="I15" s="47"/>
      <c r="J15" s="47"/>
    </row>
    <row r="16" spans="1:10" s="35" customFormat="1" ht="21.75" customHeight="1" x14ac:dyDescent="0.15">
      <c r="A16" s="488" t="s">
        <v>361</v>
      </c>
      <c r="B16" s="488"/>
      <c r="C16" s="488"/>
      <c r="D16" s="488"/>
      <c r="E16" s="488"/>
      <c r="F16" s="488"/>
      <c r="G16" s="47"/>
      <c r="H16" s="47"/>
      <c r="I16" s="47"/>
      <c r="J16" s="47"/>
    </row>
    <row r="17" spans="1:6" s="35" customFormat="1" ht="21.75" customHeight="1" x14ac:dyDescent="0.15">
      <c r="A17" s="490" t="s">
        <v>362</v>
      </c>
      <c r="B17" s="490"/>
      <c r="C17" s="490"/>
      <c r="D17" s="490"/>
      <c r="E17" s="490"/>
      <c r="F17" s="490"/>
    </row>
    <row r="18" spans="1:6" ht="24" customHeight="1" x14ac:dyDescent="0.15"/>
    <row r="19" spans="1:6" ht="24" customHeight="1" x14ac:dyDescent="0.15">
      <c r="A19" s="157" t="s">
        <v>321</v>
      </c>
      <c r="B19" s="70" t="s">
        <v>312</v>
      </c>
      <c r="C19" s="466" t="s">
        <v>313</v>
      </c>
      <c r="D19" s="466"/>
      <c r="E19" s="466"/>
      <c r="F19" s="466"/>
    </row>
    <row r="20" spans="1:6" ht="7.5" customHeight="1" x14ac:dyDescent="0.15">
      <c r="A20" s="157"/>
      <c r="B20" s="158"/>
      <c r="C20" s="159"/>
      <c r="D20" s="159"/>
      <c r="E20" s="159"/>
      <c r="F20" s="159"/>
    </row>
    <row r="21" spans="1:6" ht="21.75" customHeight="1" x14ac:dyDescent="0.15">
      <c r="A21" s="85"/>
      <c r="B21" s="85" t="s">
        <v>156</v>
      </c>
      <c r="C21" s="196" t="s">
        <v>315</v>
      </c>
      <c r="D21" s="111" t="s">
        <v>143</v>
      </c>
      <c r="E21" s="85" t="s">
        <v>316</v>
      </c>
      <c r="F21" s="207" t="s">
        <v>359</v>
      </c>
    </row>
    <row r="22" spans="1:6" ht="21.75" customHeight="1" x14ac:dyDescent="0.15">
      <c r="A22" s="163" t="s">
        <v>170</v>
      </c>
      <c r="B22" s="88"/>
      <c r="C22" s="22"/>
      <c r="D22" s="167" t="str">
        <f>IF(C22="","",DATEDIF(C22,Facesheet!$B$3,"Y"))</f>
        <v/>
      </c>
      <c r="E22" s="19"/>
      <c r="F22" s="53"/>
    </row>
    <row r="23" spans="1:6" ht="21.75" customHeight="1" x14ac:dyDescent="0.15">
      <c r="A23" s="163" t="s">
        <v>171</v>
      </c>
      <c r="B23" s="88"/>
      <c r="C23" s="22"/>
      <c r="D23" s="167" t="str">
        <f>IF(C23="","",DATEDIF(C23,Facesheet!$B$3,"Y"))</f>
        <v/>
      </c>
      <c r="E23" s="19"/>
      <c r="F23" s="53"/>
    </row>
    <row r="24" spans="1:6" ht="21.75" customHeight="1" x14ac:dyDescent="0.15">
      <c r="A24" s="163" t="s">
        <v>171</v>
      </c>
      <c r="B24" s="88"/>
      <c r="C24" s="22"/>
      <c r="D24" s="167" t="str">
        <f>IF(C24="","",DATEDIF(C24,Facesheet!$B$3,"Y"))</f>
        <v/>
      </c>
      <c r="E24" s="19"/>
      <c r="F24" s="53"/>
    </row>
    <row r="25" spans="1:6" ht="21.75" customHeight="1" x14ac:dyDescent="0.15">
      <c r="A25" s="163" t="s">
        <v>171</v>
      </c>
      <c r="B25" s="88"/>
      <c r="C25" s="22"/>
      <c r="D25" s="167" t="str">
        <f>IF(C25="","",DATEDIF(C25,Facesheet!$B$3,"Y"))</f>
        <v/>
      </c>
      <c r="E25" s="19"/>
      <c r="F25" s="53"/>
    </row>
    <row r="26" spans="1:6" ht="21.75" customHeight="1" x14ac:dyDescent="0.15">
      <c r="A26" s="163" t="s">
        <v>171</v>
      </c>
      <c r="B26" s="88"/>
      <c r="C26" s="22"/>
      <c r="D26" s="167" t="str">
        <f>IF(C26="","",DATEDIF(C26,Facesheet!$B$3,"Y"))</f>
        <v/>
      </c>
      <c r="E26" s="19"/>
      <c r="F26" s="53"/>
    </row>
    <row r="27" spans="1:6" ht="21.75" customHeight="1" x14ac:dyDescent="0.15">
      <c r="A27" s="163" t="s">
        <v>171</v>
      </c>
      <c r="B27" s="88"/>
      <c r="C27" s="22"/>
      <c r="D27" s="167" t="str">
        <f>IF(C27="","",DATEDIF(C27,Facesheet!$B$3,"Y"))</f>
        <v/>
      </c>
      <c r="E27" s="19"/>
      <c r="F27" s="53"/>
    </row>
    <row r="28" spans="1:6" ht="21.75" customHeight="1" x14ac:dyDescent="0.15">
      <c r="A28" s="163" t="s">
        <v>171</v>
      </c>
      <c r="B28" s="88"/>
      <c r="C28" s="22"/>
      <c r="D28" s="167" t="str">
        <f>IF(C28="","",DATEDIF(C28,Facesheet!$B$3,"Y"))</f>
        <v/>
      </c>
      <c r="E28" s="19"/>
      <c r="F28" s="53"/>
    </row>
    <row r="29" spans="1:6" ht="21.75" customHeight="1" x14ac:dyDescent="0.15">
      <c r="A29" s="163" t="s">
        <v>171</v>
      </c>
      <c r="B29" s="88"/>
      <c r="C29" s="22"/>
      <c r="D29" s="167" t="str">
        <f>IF(C29="","",DATEDIF(C29,Facesheet!$B$3,"Y"))</f>
        <v/>
      </c>
      <c r="E29" s="19"/>
      <c r="F29" s="53"/>
    </row>
    <row r="30" spans="1:6" ht="21.75" customHeight="1" x14ac:dyDescent="0.15">
      <c r="A30" s="488" t="s">
        <v>361</v>
      </c>
      <c r="B30" s="488"/>
      <c r="C30" s="488"/>
      <c r="D30" s="488"/>
      <c r="E30" s="488"/>
      <c r="F30" s="488"/>
    </row>
    <row r="31" spans="1:6" ht="21.75" customHeight="1" x14ac:dyDescent="0.15">
      <c r="A31" s="490" t="s">
        <v>362</v>
      </c>
      <c r="B31" s="490"/>
      <c r="C31" s="490"/>
      <c r="D31" s="490"/>
      <c r="E31" s="490"/>
      <c r="F31" s="490"/>
    </row>
    <row r="32" spans="1:6" ht="24" customHeight="1" x14ac:dyDescent="0.15"/>
    <row r="33" spans="1:7" ht="24" customHeight="1" x14ac:dyDescent="0.15">
      <c r="A33" s="157" t="s">
        <v>363</v>
      </c>
      <c r="B33" s="70" t="s">
        <v>312</v>
      </c>
      <c r="C33" s="466" t="s">
        <v>313</v>
      </c>
      <c r="D33" s="466"/>
      <c r="E33" s="466"/>
      <c r="F33" s="466"/>
    </row>
    <row r="34" spans="1:7" ht="7.5" customHeight="1" x14ac:dyDescent="0.15"/>
    <row r="35" spans="1:7" ht="21.75" customHeight="1" x14ac:dyDescent="0.15">
      <c r="A35" s="189"/>
      <c r="B35" s="189" t="s">
        <v>156</v>
      </c>
      <c r="C35" s="206" t="s">
        <v>315</v>
      </c>
      <c r="D35" s="201" t="s">
        <v>143</v>
      </c>
      <c r="E35" s="189" t="s">
        <v>316</v>
      </c>
      <c r="F35" s="207" t="s">
        <v>323</v>
      </c>
    </row>
    <row r="36" spans="1:7" ht="21.75" customHeight="1" x14ac:dyDescent="0.15">
      <c r="A36" s="145" t="s">
        <v>170</v>
      </c>
      <c r="B36" s="53"/>
      <c r="C36" s="94"/>
      <c r="D36" s="202" t="str">
        <f>IF(C36="","",DATEDIF(C36,Facesheet!$B$3,"Y"))</f>
        <v/>
      </c>
      <c r="E36" s="38"/>
      <c r="F36" s="53"/>
    </row>
    <row r="37" spans="1:7" ht="21.75" customHeight="1" x14ac:dyDescent="0.15">
      <c r="A37" s="145" t="s">
        <v>364</v>
      </c>
      <c r="B37" s="53"/>
      <c r="C37" s="24"/>
      <c r="D37" s="163" t="str">
        <f>IF(C37="","",DATEDIF(C37,Facesheet!$B$3,"Y"))</f>
        <v/>
      </c>
      <c r="E37" s="38"/>
      <c r="F37" s="53"/>
    </row>
    <row r="38" spans="1:7" ht="21.75" customHeight="1" x14ac:dyDescent="0.15">
      <c r="A38" s="145" t="s">
        <v>364</v>
      </c>
      <c r="B38" s="53"/>
      <c r="C38" s="24"/>
      <c r="D38" s="163" t="str">
        <f>IF(C38="","",DATEDIF(C38,Facesheet!$B$3,"Y"))</f>
        <v/>
      </c>
      <c r="E38" s="38"/>
      <c r="F38" s="53"/>
    </row>
    <row r="39" spans="1:7" ht="21.75" customHeight="1" x14ac:dyDescent="0.15">
      <c r="A39" s="145" t="s">
        <v>364</v>
      </c>
      <c r="B39" s="53"/>
      <c r="C39" s="24"/>
      <c r="D39" s="163" t="str">
        <f>IF(C39="","",DATEDIF(C39,Facesheet!$B$3,"Y"))</f>
        <v/>
      </c>
      <c r="E39" s="38"/>
      <c r="F39" s="53"/>
    </row>
    <row r="40" spans="1:7" ht="21.75" customHeight="1" x14ac:dyDescent="0.15">
      <c r="A40" s="145" t="s">
        <v>365</v>
      </c>
      <c r="B40" s="53"/>
      <c r="C40" s="24"/>
      <c r="D40" s="163" t="str">
        <f>IF(C40="","",DATEDIF(C40,Facesheet!$B$3,"Y"))</f>
        <v/>
      </c>
      <c r="E40" s="38"/>
      <c r="F40" s="53"/>
    </row>
    <row r="41" spans="1:7" ht="21.75" customHeight="1" x14ac:dyDescent="0.15">
      <c r="A41" s="145" t="s">
        <v>365</v>
      </c>
      <c r="B41" s="53"/>
      <c r="C41" s="24"/>
      <c r="D41" s="163" t="str">
        <f>IF(C41="","",DATEDIF(C41,Facesheet!$B$3,"Y"))</f>
        <v/>
      </c>
      <c r="E41" s="38"/>
      <c r="F41" s="53"/>
    </row>
    <row r="42" spans="1:7" ht="21.75" customHeight="1" x14ac:dyDescent="0.15">
      <c r="A42" s="145" t="s">
        <v>365</v>
      </c>
      <c r="B42" s="53"/>
      <c r="C42" s="24"/>
      <c r="D42" s="163" t="str">
        <f>IF(C42="","",DATEDIF(C42,Facesheet!$B$3,"Y"))</f>
        <v/>
      </c>
      <c r="E42" s="38"/>
      <c r="F42" s="53"/>
    </row>
    <row r="43" spans="1:7" ht="21.75" customHeight="1" x14ac:dyDescent="0.15">
      <c r="A43" s="488" t="s">
        <v>366</v>
      </c>
      <c r="B43" s="489"/>
      <c r="C43" s="489"/>
      <c r="D43" s="489"/>
      <c r="E43" s="489"/>
      <c r="F43" s="489"/>
    </row>
    <row r="44" spans="1:7" ht="24" customHeight="1" x14ac:dyDescent="0.15">
      <c r="A44" s="6"/>
      <c r="B44" s="6"/>
      <c r="C44" s="6"/>
      <c r="D44" s="6"/>
      <c r="E44" s="6"/>
      <c r="F44" s="6"/>
      <c r="G44" s="6"/>
    </row>
    <row r="45" spans="1:7" ht="24" customHeight="1" x14ac:dyDescent="0.15">
      <c r="A45" s="157" t="s">
        <v>367</v>
      </c>
    </row>
    <row r="46" spans="1:7" ht="7.5" customHeight="1" x14ac:dyDescent="0.15"/>
    <row r="47" spans="1:7" ht="21.75" customHeight="1" x14ac:dyDescent="0.15">
      <c r="A47" s="85"/>
      <c r="B47" s="85" t="s">
        <v>156</v>
      </c>
      <c r="C47" s="162" t="s">
        <v>315</v>
      </c>
      <c r="D47" s="85" t="s">
        <v>143</v>
      </c>
      <c r="E47" s="85" t="s">
        <v>316</v>
      </c>
    </row>
    <row r="48" spans="1:7" ht="21.75" customHeight="1" x14ac:dyDescent="0.15">
      <c r="A48" s="163" t="s">
        <v>170</v>
      </c>
      <c r="B48" s="88"/>
      <c r="C48" s="24"/>
      <c r="D48" s="163" t="str">
        <f>IF(C48="","",DATEDIF(C48,Facesheet!$B$3,"Y"))</f>
        <v/>
      </c>
      <c r="E48" s="19"/>
    </row>
    <row r="49" spans="1:5" ht="21.75" customHeight="1" x14ac:dyDescent="0.15">
      <c r="A49" s="163" t="s">
        <v>171</v>
      </c>
      <c r="B49" s="88"/>
      <c r="C49" s="24"/>
      <c r="D49" s="163" t="str">
        <f>IF(C49="","",DATEDIF(C49,Facesheet!$B$3,"Y"))</f>
        <v/>
      </c>
      <c r="E49" s="19"/>
    </row>
    <row r="50" spans="1:5" ht="21.75" customHeight="1" x14ac:dyDescent="0.15">
      <c r="A50" s="163" t="s">
        <v>171</v>
      </c>
      <c r="B50" s="88"/>
      <c r="C50" s="24"/>
      <c r="D50" s="163" t="str">
        <f>IF(C50="","",DATEDIF(C50,Facesheet!$B$3,"Y"))</f>
        <v/>
      </c>
      <c r="E50" s="19"/>
    </row>
    <row r="51" spans="1:5" ht="21.75" customHeight="1" x14ac:dyDescent="0.15">
      <c r="A51" s="163" t="s">
        <v>171</v>
      </c>
      <c r="B51" s="88"/>
      <c r="C51" s="24"/>
      <c r="D51" s="163" t="str">
        <f>IF(C51="","",DATEDIF(C51,Facesheet!$B$3,"Y"))</f>
        <v/>
      </c>
      <c r="E51" s="19"/>
    </row>
    <row r="52" spans="1:5" ht="21.75" customHeight="1" x14ac:dyDescent="0.15">
      <c r="A52" s="163" t="s">
        <v>171</v>
      </c>
      <c r="B52" s="88"/>
      <c r="C52" s="24"/>
      <c r="D52" s="163" t="str">
        <f>IF(C52="","",DATEDIF(C52,Facesheet!$B$3,"Y"))</f>
        <v/>
      </c>
      <c r="E52" s="19"/>
    </row>
    <row r="53" spans="1:5" ht="21.75" customHeight="1" x14ac:dyDescent="0.15">
      <c r="A53" s="163" t="s">
        <v>171</v>
      </c>
      <c r="B53" s="88"/>
      <c r="C53" s="24"/>
      <c r="D53" s="163" t="str">
        <f>IF(C53="","",DATEDIF(C53,Facesheet!$B$3,"Y"))</f>
        <v/>
      </c>
      <c r="E53" s="19"/>
    </row>
    <row r="54" spans="1:5" ht="21.75" customHeight="1" x14ac:dyDescent="0.15">
      <c r="A54" s="163" t="s">
        <v>171</v>
      </c>
      <c r="B54" s="88"/>
      <c r="C54" s="24"/>
      <c r="D54" s="163" t="str">
        <f>IF(C54="","",DATEDIF(C54,Facesheet!$B$3,"Y"))</f>
        <v/>
      </c>
      <c r="E54" s="19"/>
    </row>
    <row r="55" spans="1:5" ht="21.75" customHeight="1" x14ac:dyDescent="0.15">
      <c r="A55" s="163" t="s">
        <v>171</v>
      </c>
      <c r="B55" s="88"/>
      <c r="C55" s="24"/>
      <c r="D55" s="163" t="str">
        <f>IF(C55="","",DATEDIF(C55,Facesheet!$B$3,"Y"))</f>
        <v/>
      </c>
      <c r="E55" s="19"/>
    </row>
    <row r="56" spans="1:5" ht="21.75" customHeight="1" x14ac:dyDescent="0.15">
      <c r="A56" s="488" t="s">
        <v>368</v>
      </c>
      <c r="B56" s="488"/>
      <c r="C56" s="488"/>
      <c r="D56" s="488"/>
      <c r="E56" s="488"/>
    </row>
    <row r="57" spans="1:5" ht="24" customHeight="1" x14ac:dyDescent="0.15"/>
    <row r="58" spans="1:5" ht="24" customHeight="1" x14ac:dyDescent="0.15">
      <c r="A58" s="157" t="s">
        <v>329</v>
      </c>
    </row>
    <row r="59" spans="1:5" ht="7.5" customHeight="1" x14ac:dyDescent="0.15"/>
    <row r="60" spans="1:5" ht="21.75" customHeight="1" x14ac:dyDescent="0.15">
      <c r="A60" s="85"/>
      <c r="B60" s="85" t="s">
        <v>156</v>
      </c>
      <c r="C60" s="196" t="s">
        <v>315</v>
      </c>
      <c r="D60" s="111" t="s">
        <v>143</v>
      </c>
      <c r="E60" s="85" t="s">
        <v>316</v>
      </c>
    </row>
    <row r="61" spans="1:5" ht="21.75" customHeight="1" x14ac:dyDescent="0.15">
      <c r="A61" s="163" t="s">
        <v>170</v>
      </c>
      <c r="B61" s="88"/>
      <c r="C61" s="22"/>
      <c r="D61" s="167" t="str">
        <f>IF(C61="","",DATEDIF(C61,Facesheet!$B$3,"Y"))</f>
        <v/>
      </c>
      <c r="E61" s="19"/>
    </row>
    <row r="62" spans="1:5" ht="21.75" customHeight="1" x14ac:dyDescent="0.15">
      <c r="A62" s="163" t="s">
        <v>171</v>
      </c>
      <c r="B62" s="88"/>
      <c r="C62" s="24"/>
      <c r="D62" s="167" t="str">
        <f>IF(C62="","",DATEDIF(C62,Facesheet!$B$3,"Y"))</f>
        <v/>
      </c>
      <c r="E62" s="19"/>
    </row>
    <row r="63" spans="1:5" ht="21.75" customHeight="1" x14ac:dyDescent="0.15">
      <c r="A63" s="163" t="s">
        <v>171</v>
      </c>
      <c r="B63" s="88"/>
      <c r="C63" s="24"/>
      <c r="D63" s="167" t="str">
        <f>IF(C63="","",DATEDIF(C63,Facesheet!$B$3,"Y"))</f>
        <v/>
      </c>
      <c r="E63" s="19"/>
    </row>
    <row r="64" spans="1:5" ht="21.75" customHeight="1" x14ac:dyDescent="0.15">
      <c r="A64" s="163" t="s">
        <v>171</v>
      </c>
      <c r="B64" s="88"/>
      <c r="C64" s="24"/>
      <c r="D64" s="167" t="str">
        <f>IF(C64="","",DATEDIF(C64,Facesheet!$B$3,"Y"))</f>
        <v/>
      </c>
      <c r="E64" s="19"/>
    </row>
    <row r="65" spans="1:5" ht="21.75" customHeight="1" x14ac:dyDescent="0.15">
      <c r="A65" s="163" t="s">
        <v>171</v>
      </c>
      <c r="B65" s="88"/>
      <c r="C65" s="24"/>
      <c r="D65" s="167" t="str">
        <f>IF(C65="","",DATEDIF(C65,Facesheet!$B$3,"Y"))</f>
        <v/>
      </c>
      <c r="E65" s="19"/>
    </row>
    <row r="66" spans="1:5" ht="21.75" customHeight="1" x14ac:dyDescent="0.15">
      <c r="A66" s="163" t="s">
        <v>171</v>
      </c>
      <c r="B66" s="88"/>
      <c r="C66" s="24"/>
      <c r="D66" s="167" t="str">
        <f>IF(C66="","",DATEDIF(C66,Facesheet!$B$3,"Y"))</f>
        <v/>
      </c>
      <c r="E66" s="19"/>
    </row>
    <row r="67" spans="1:5" ht="21.75" customHeight="1" x14ac:dyDescent="0.15">
      <c r="A67" s="163" t="s">
        <v>171</v>
      </c>
      <c r="B67" s="88"/>
      <c r="C67" s="24"/>
      <c r="D67" s="167" t="str">
        <f>IF(C67="","",DATEDIF(C67,Facesheet!$B$3,"Y"))</f>
        <v/>
      </c>
      <c r="E67" s="19"/>
    </row>
    <row r="68" spans="1:5" ht="21.75" customHeight="1" x14ac:dyDescent="0.15">
      <c r="A68" s="163" t="s">
        <v>171</v>
      </c>
      <c r="B68" s="88"/>
      <c r="C68" s="24"/>
      <c r="D68" s="167" t="str">
        <f>IF(C68="","",DATEDIF(C68,Facesheet!$B$3,"Y"))</f>
        <v/>
      </c>
      <c r="E68" s="19"/>
    </row>
    <row r="69" spans="1:5" ht="21.75" customHeight="1" x14ac:dyDescent="0.15">
      <c r="A69" s="488" t="s">
        <v>368</v>
      </c>
      <c r="B69" s="488"/>
      <c r="C69" s="488"/>
      <c r="D69" s="488"/>
      <c r="E69" s="488"/>
    </row>
    <row r="70" spans="1:5" ht="24" customHeight="1" x14ac:dyDescent="0.15"/>
    <row r="71" spans="1:5" ht="24" customHeight="1" x14ac:dyDescent="0.15">
      <c r="A71" s="157" t="s">
        <v>369</v>
      </c>
    </row>
    <row r="72" spans="1:5" ht="7.5" customHeight="1" x14ac:dyDescent="0.15"/>
    <row r="73" spans="1:5" ht="21.75" customHeight="1" x14ac:dyDescent="0.15">
      <c r="A73" s="189"/>
      <c r="B73" s="208" t="s">
        <v>156</v>
      </c>
      <c r="C73" s="209" t="s">
        <v>315</v>
      </c>
      <c r="D73" s="208" t="s">
        <v>143</v>
      </c>
      <c r="E73" s="210" t="s">
        <v>316</v>
      </c>
    </row>
    <row r="74" spans="1:5" ht="21.75" customHeight="1" x14ac:dyDescent="0.15">
      <c r="A74" s="145" t="s">
        <v>170</v>
      </c>
      <c r="B74" s="44"/>
      <c r="C74" s="26"/>
      <c r="D74" s="167" t="str">
        <f>IF(C74="","",DATEDIF(C74,Facesheet!$B$3,"Y"))</f>
        <v/>
      </c>
      <c r="E74" s="11"/>
    </row>
    <row r="75" spans="1:5" ht="21.75" customHeight="1" x14ac:dyDescent="0.15">
      <c r="A75" s="145" t="s">
        <v>364</v>
      </c>
      <c r="B75" s="44"/>
      <c r="C75" s="26"/>
      <c r="D75" s="167" t="str">
        <f>IF(C75="","",DATEDIF(C75,Facesheet!$B$3,"Y"))</f>
        <v/>
      </c>
      <c r="E75" s="39"/>
    </row>
    <row r="76" spans="1:5" ht="21.75" customHeight="1" x14ac:dyDescent="0.15">
      <c r="A76" s="145" t="s">
        <v>364</v>
      </c>
      <c r="B76" s="44"/>
      <c r="C76" s="26"/>
      <c r="D76" s="167" t="str">
        <f>IF(C76="","",DATEDIF(C76,Facesheet!$B$3,"Y"))</f>
        <v/>
      </c>
      <c r="E76" s="39"/>
    </row>
    <row r="77" spans="1:5" ht="21.75" customHeight="1" x14ac:dyDescent="0.15">
      <c r="A77" s="145" t="s">
        <v>364</v>
      </c>
      <c r="B77" s="44"/>
      <c r="C77" s="26"/>
      <c r="D77" s="167" t="str">
        <f>IF(C77="","",DATEDIF(C77,Facesheet!$B$3,"Y"))</f>
        <v/>
      </c>
      <c r="E77" s="39"/>
    </row>
    <row r="78" spans="1:5" ht="21.75" customHeight="1" x14ac:dyDescent="0.15">
      <c r="A78" s="145" t="s">
        <v>365</v>
      </c>
      <c r="B78" s="44"/>
      <c r="C78" s="26"/>
      <c r="D78" s="167" t="str">
        <f>IF(C78="","",DATEDIF(C78,Facesheet!$B$3,"Y"))</f>
        <v/>
      </c>
      <c r="E78" s="39"/>
    </row>
    <row r="79" spans="1:5" ht="21.75" customHeight="1" x14ac:dyDescent="0.15">
      <c r="A79" s="145" t="s">
        <v>365</v>
      </c>
      <c r="B79" s="44"/>
      <c r="C79" s="26"/>
      <c r="D79" s="167" t="str">
        <f>IF(C79="","",DATEDIF(C79,Facesheet!$B$3,"Y"))</f>
        <v/>
      </c>
      <c r="E79" s="39"/>
    </row>
    <row r="80" spans="1:5" ht="21.75" customHeight="1" x14ac:dyDescent="0.15">
      <c r="A80" s="145" t="s">
        <v>365</v>
      </c>
      <c r="B80" s="44"/>
      <c r="C80" s="26"/>
      <c r="D80" s="167" t="str">
        <f>IF(C80="","",DATEDIF(C80,Facesheet!$B$3,"Y"))</f>
        <v/>
      </c>
      <c r="E80" s="39"/>
    </row>
    <row r="81" spans="1:5" ht="21.75" customHeight="1" x14ac:dyDescent="0.15">
      <c r="A81" s="488" t="s">
        <v>370</v>
      </c>
      <c r="B81" s="488"/>
      <c r="C81" s="488"/>
      <c r="D81" s="488"/>
      <c r="E81" s="488"/>
    </row>
    <row r="82" spans="1:5" ht="21.75" customHeight="1" x14ac:dyDescent="0.15"/>
    <row r="83" spans="1:5" ht="21.75" customHeight="1" x14ac:dyDescent="0.15"/>
    <row r="84" spans="1:5" ht="21.75" customHeight="1" x14ac:dyDescent="0.15"/>
    <row r="85" spans="1:5" ht="21.75" customHeight="1" x14ac:dyDescent="0.15"/>
    <row r="86" spans="1:5" ht="21.75" customHeight="1" x14ac:dyDescent="0.15"/>
    <row r="87" spans="1:5" ht="21.75" customHeight="1" x14ac:dyDescent="0.15"/>
    <row r="88" spans="1:5" ht="21.75" customHeight="1" x14ac:dyDescent="0.15"/>
    <row r="89" spans="1:5" ht="21.75" customHeight="1" x14ac:dyDescent="0.15"/>
    <row r="90" spans="1:5" ht="21.75" customHeight="1" x14ac:dyDescent="0.15"/>
    <row r="91" spans="1:5" ht="21.75" customHeight="1" x14ac:dyDescent="0.15"/>
    <row r="92" spans="1:5" ht="21.75" customHeight="1" x14ac:dyDescent="0.15"/>
    <row r="93" spans="1:5" ht="21.75" customHeight="1" x14ac:dyDescent="0.15"/>
    <row r="94" spans="1:5" ht="21.75" customHeight="1" x14ac:dyDescent="0.15"/>
    <row r="95" spans="1:5" ht="21.75" customHeight="1" x14ac:dyDescent="0.15"/>
    <row r="96" spans="1:5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</sheetData>
  <sheetProtection algorithmName="SHA-512" hashValue="sEEpUygzS7hnA05sVfP9Oeh1Mbq0lK8CKHLATh4CdntwX3sVqS/lykIVe/Mqr23cbGN+JrWCrw5A+85unjfR+g==" saltValue="foC7DTOIN5iIB47+DNbMLA==" spinCount="100000" sheet="1" selectLockedCells="1"/>
  <mergeCells count="13">
    <mergeCell ref="A56:E56"/>
    <mergeCell ref="A69:E69"/>
    <mergeCell ref="A81:E81"/>
    <mergeCell ref="A17:F17"/>
    <mergeCell ref="C19:F19"/>
    <mergeCell ref="A30:F30"/>
    <mergeCell ref="A31:F31"/>
    <mergeCell ref="C33:F33"/>
    <mergeCell ref="A4:F4"/>
    <mergeCell ref="A2:C2"/>
    <mergeCell ref="C6:F6"/>
    <mergeCell ref="A16:F16"/>
    <mergeCell ref="A43:F43"/>
  </mergeCells>
  <phoneticPr fontId="4"/>
  <conditionalFormatting sqref="D9:D15">
    <cfRule type="containsText" dxfId="95" priority="23" operator="containsText" text="122">
      <formula>NOT(ISERROR(SEARCH("122",D9)))</formula>
    </cfRule>
  </conditionalFormatting>
  <conditionalFormatting sqref="D36">
    <cfRule type="containsText" dxfId="94" priority="21" operator="containsText" text="122">
      <formula>NOT(ISERROR(SEARCH("122",D36)))</formula>
    </cfRule>
  </conditionalFormatting>
  <conditionalFormatting sqref="C49:C55">
    <cfRule type="cellIs" dxfId="93" priority="19" operator="greaterThan">
      <formula>31138</formula>
    </cfRule>
  </conditionalFormatting>
  <conditionalFormatting sqref="D49:D55">
    <cfRule type="cellIs" dxfId="92" priority="17" operator="between">
      <formula>39</formula>
      <formula>1</formula>
    </cfRule>
  </conditionalFormatting>
  <conditionalFormatting sqref="C62:C68">
    <cfRule type="cellIs" dxfId="91" priority="15" operator="greaterThan">
      <formula>31138</formula>
    </cfRule>
  </conditionalFormatting>
  <conditionalFormatting sqref="D62:D68">
    <cfRule type="cellIs" dxfId="90" priority="13" operator="between">
      <formula>39</formula>
      <formula>1</formula>
    </cfRule>
  </conditionalFormatting>
  <conditionalFormatting sqref="D74">
    <cfRule type="containsText" dxfId="89" priority="12" operator="containsText" text="122">
      <formula>NOT(ISERROR(SEARCH("122",D74)))</formula>
    </cfRule>
  </conditionalFormatting>
  <conditionalFormatting sqref="D75:D80">
    <cfRule type="cellIs" dxfId="88" priority="8" operator="lessThan">
      <formula>55</formula>
    </cfRule>
    <cfRule type="cellIs" dxfId="87" priority="9" operator="lessThan">
      <formula>55</formula>
    </cfRule>
  </conditionalFormatting>
  <conditionalFormatting sqref="C37:C42">
    <cfRule type="cellIs" dxfId="86" priority="5" operator="between">
      <formula>30773</formula>
      <formula>1</formula>
    </cfRule>
  </conditionalFormatting>
  <conditionalFormatting sqref="D37:D42">
    <cfRule type="cellIs" dxfId="85" priority="3" operator="between">
      <formula>41</formula>
      <formula>120</formula>
    </cfRule>
  </conditionalFormatting>
  <conditionalFormatting sqref="C75:C80">
    <cfRule type="cellIs" dxfId="84" priority="10" operator="greaterThan">
      <formula>25659</formula>
    </cfRule>
  </conditionalFormatting>
  <dataValidations count="5">
    <dataValidation type="list" allowBlank="1" showInputMessage="1" showErrorMessage="1" sqref="F36:F42" xr:uid="{23BFA803-8294-4327-A2DD-4B79249CA386}">
      <formula1>$J$9</formula1>
    </dataValidation>
    <dataValidation type="whole" operator="lessThanOrEqual" allowBlank="1" showInputMessage="1" showErrorMessage="1" errorTitle="申込みできません" sqref="C49:C55" xr:uid="{4B9EEB3F-8BB7-41BB-8E21-E2AD58144AB5}">
      <formula1>F49</formula1>
    </dataValidation>
    <dataValidation type="date" operator="lessThanOrEqual" allowBlank="1" showInputMessage="1" showErrorMessage="1" errorTitle="申込みできません" sqref="C37:C42 C48" xr:uid="{98AA0203-DE62-4898-A0D9-A6347CCDC853}">
      <formula1>$F$12</formula1>
    </dataValidation>
    <dataValidation type="whole" operator="lessThanOrEqual" allowBlank="1" showInputMessage="1" showErrorMessage="1" errorTitle="申込みできません" sqref="C62:C68" xr:uid="{FB730A54-594E-40D9-9334-D227A3203D96}">
      <formula1>$F$12</formula1>
    </dataValidation>
    <dataValidation type="date" operator="lessThanOrEqual" allowBlank="1" showInputMessage="1" showErrorMessage="1" errorTitle="申込みできません" sqref="C74:C80" xr:uid="{35D37C48-9676-44FA-A151-991974880FE6}">
      <formula1>F75</formula1>
    </dataValidation>
  </dataValidations>
  <pageMargins left="0.43307086614173229" right="0.23622047244094491" top="0.74803149606299213" bottom="0.74803149606299213" header="0.31496062992125984" footer="0.31496062992125984"/>
  <pageSetup paperSize="9" scale="89" fitToWidth="0" fitToHeight="0" orientation="portrait" r:id="rId1"/>
  <rowBreaks count="1" manualBreakCount="1">
    <brk id="43" max="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864274-0E33-A840-AFB0-C9469A07F4AA}">
          <x14:formula1>
            <xm:f>'各番号（変更不可）'!$J$2:$J$41</xm:f>
          </x14:formula1>
          <xm:sqref>B5</xm:sqref>
        </x14:dataValidation>
        <x14:dataValidation type="list" allowBlank="1" showInputMessage="1" showErrorMessage="1" xr:uid="{0F576D03-82A3-41D2-A5B2-C14B6913AF82}">
          <x14:formula1>
            <xm:f>Facesheet!$B$6</xm:f>
          </x14:formula1>
          <xm:sqref>F9:F15 F22:F29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93DC-CA14-4245-A63E-F341CFA5E9D1}">
  <sheetPr codeName="Sheet6"/>
  <dimension ref="C5:F27"/>
  <sheetViews>
    <sheetView workbookViewId="0">
      <selection activeCell="D5" sqref="D5"/>
    </sheetView>
  </sheetViews>
  <sheetFormatPr defaultRowHeight="13.5" x14ac:dyDescent="0.15"/>
  <sheetData>
    <row r="5" spans="3:6" x14ac:dyDescent="0.15">
      <c r="C5">
        <f>'6.バド'!B48</f>
        <v>0</v>
      </c>
      <c r="D5" t="str">
        <f>IF('6.バド'!B48="", "", '6.バド'!B48)</f>
        <v/>
      </c>
    </row>
    <row r="6" spans="3:6" x14ac:dyDescent="0.15">
      <c r="C6">
        <f>'6.バド'!B49</f>
        <v>0</v>
      </c>
      <c r="D6" t="str">
        <f>IF('6.バド'!B49="", "", '6.バド'!B49)</f>
        <v/>
      </c>
      <c r="F6" t="s">
        <v>371</v>
      </c>
    </row>
    <row r="7" spans="3:6" x14ac:dyDescent="0.15">
      <c r="C7">
        <f>'6.バド'!B50</f>
        <v>0</v>
      </c>
      <c r="D7" t="str">
        <f>IF('6.バド'!B50="", "", '6.バド'!B50)</f>
        <v/>
      </c>
    </row>
    <row r="8" spans="3:6" x14ac:dyDescent="0.15">
      <c r="C8">
        <f>'6.バド'!B51</f>
        <v>0</v>
      </c>
      <c r="D8" t="str">
        <f>IF('6.バド'!B51="", "", '6.バド'!B51)</f>
        <v/>
      </c>
    </row>
    <row r="9" spans="3:6" x14ac:dyDescent="0.15">
      <c r="C9">
        <f>'6.バド'!B52</f>
        <v>0</v>
      </c>
      <c r="D9" t="str">
        <f>IF('6.バド'!B52="", "", '6.バド'!B52)</f>
        <v/>
      </c>
    </row>
    <row r="10" spans="3:6" x14ac:dyDescent="0.15">
      <c r="C10">
        <f>'6.バド'!B53</f>
        <v>0</v>
      </c>
      <c r="D10" t="str">
        <f>IF('6.バド'!B53="", "", '6.バド'!B53)</f>
        <v/>
      </c>
    </row>
    <row r="11" spans="3:6" x14ac:dyDescent="0.15">
      <c r="C11">
        <f>'6.バド'!B54</f>
        <v>0</v>
      </c>
      <c r="D11" t="str">
        <f>IF('6.バド'!B54="", "", '6.バド'!B54)</f>
        <v/>
      </c>
    </row>
    <row r="12" spans="3:6" x14ac:dyDescent="0.15">
      <c r="C12">
        <f>'6.バド'!B55</f>
        <v>0</v>
      </c>
      <c r="D12" t="str">
        <f>IF('6.バド'!B55="", "", '6.バド'!B55)</f>
        <v/>
      </c>
    </row>
    <row r="13" spans="3:6" x14ac:dyDescent="0.15">
      <c r="C13">
        <f>'6.バド'!B61</f>
        <v>0</v>
      </c>
      <c r="D13" t="str">
        <f>IF('6.バド'!B61="", "", '6.バド'!B61)</f>
        <v/>
      </c>
    </row>
    <row r="14" spans="3:6" x14ac:dyDescent="0.15">
      <c r="C14">
        <f>'6.バド'!B62</f>
        <v>0</v>
      </c>
      <c r="D14" t="str">
        <f>IF('6.バド'!B62="", "", '6.バド'!B62)</f>
        <v/>
      </c>
    </row>
    <row r="15" spans="3:6" x14ac:dyDescent="0.15">
      <c r="C15">
        <f>'6.バド'!B63</f>
        <v>0</v>
      </c>
      <c r="D15" t="str">
        <f>IF('6.バド'!B63="", "", '6.バド'!B63)</f>
        <v/>
      </c>
    </row>
    <row r="16" spans="3:6" x14ac:dyDescent="0.15">
      <c r="C16">
        <f>'6.バド'!B64</f>
        <v>0</v>
      </c>
      <c r="D16" t="str">
        <f>IF('6.バド'!B64="", "", '6.バド'!B64)</f>
        <v/>
      </c>
    </row>
    <row r="17" spans="3:4" x14ac:dyDescent="0.15">
      <c r="C17">
        <f>'6.バド'!B65</f>
        <v>0</v>
      </c>
      <c r="D17" t="str">
        <f>IF('6.バド'!B65="", "", '6.バド'!B65)</f>
        <v/>
      </c>
    </row>
    <row r="18" spans="3:4" x14ac:dyDescent="0.15">
      <c r="C18">
        <f>'6.バド'!B66</f>
        <v>0</v>
      </c>
      <c r="D18" t="str">
        <f>IF('6.バド'!B66="", "", '6.バド'!B66)</f>
        <v/>
      </c>
    </row>
    <row r="19" spans="3:4" x14ac:dyDescent="0.15">
      <c r="C19">
        <f>'6.バド'!B67</f>
        <v>0</v>
      </c>
      <c r="D19" t="str">
        <f>IF('6.バド'!B67="", "", '6.バド'!B67)</f>
        <v/>
      </c>
    </row>
    <row r="20" spans="3:4" x14ac:dyDescent="0.15">
      <c r="C20">
        <f>'6.バド'!B68</f>
        <v>0</v>
      </c>
      <c r="D20" t="str">
        <f>IF('6.バド'!B68="", "", '6.バド'!B68)</f>
        <v/>
      </c>
    </row>
    <row r="21" spans="3:4" x14ac:dyDescent="0.15">
      <c r="C21">
        <f>'6.バド'!B74</f>
        <v>0</v>
      </c>
      <c r="D21" t="str">
        <f>IF('6.バド'!B74="", "", '6.バド'!B74)</f>
        <v/>
      </c>
    </row>
    <row r="22" spans="3:4" x14ac:dyDescent="0.15">
      <c r="C22">
        <f>'6.バド'!B75</f>
        <v>0</v>
      </c>
      <c r="D22" t="str">
        <f>IF('6.バド'!B75="", "", '6.バド'!B75)</f>
        <v/>
      </c>
    </row>
    <row r="23" spans="3:4" x14ac:dyDescent="0.15">
      <c r="C23">
        <f>'6.バド'!B76</f>
        <v>0</v>
      </c>
      <c r="D23" t="str">
        <f>IF('6.バド'!B76="", "", '6.バド'!B76)</f>
        <v/>
      </c>
    </row>
    <row r="24" spans="3:4" x14ac:dyDescent="0.15">
      <c r="C24">
        <f>'6.バド'!B77</f>
        <v>0</v>
      </c>
      <c r="D24" t="str">
        <f>IF('6.バド'!B77="", "", '6.バド'!B77)</f>
        <v/>
      </c>
    </row>
    <row r="25" spans="3:4" x14ac:dyDescent="0.15">
      <c r="C25">
        <f>'6.バド'!B78</f>
        <v>0</v>
      </c>
      <c r="D25" t="str">
        <f>IF('6.バド'!B78="", "", '6.バド'!B78)</f>
        <v/>
      </c>
    </row>
    <row r="26" spans="3:4" x14ac:dyDescent="0.15">
      <c r="C26">
        <f>'6.バド'!B79</f>
        <v>0</v>
      </c>
      <c r="D26" t="str">
        <f>IF('6.バド'!B79="", "", '6.バド'!B79)</f>
        <v/>
      </c>
    </row>
    <row r="27" spans="3:4" x14ac:dyDescent="0.15">
      <c r="C27">
        <f>'6.バド'!B80</f>
        <v>0</v>
      </c>
      <c r="D27" t="str">
        <f>IF('6.バド'!B80="", "", '6.バド'!B80)</f>
        <v/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pageSetUpPr fitToPage="1"/>
  </sheetPr>
  <dimension ref="A1:P564"/>
  <sheetViews>
    <sheetView view="pageBreakPreview" zoomScaleNormal="100" zoomScaleSheetLayoutView="100" workbookViewId="0">
      <pane ySplit="5" topLeftCell="A36" activePane="bottomLeft" state="frozen"/>
      <selection activeCell="E74" sqref="E74"/>
      <selection pane="bottomLeft" activeCell="H57" sqref="H57"/>
    </sheetView>
  </sheetViews>
  <sheetFormatPr defaultColWidth="9" defaultRowHeight="14.25" x14ac:dyDescent="0.15"/>
  <cols>
    <col min="1" max="1" width="7.75" style="7" customWidth="1"/>
    <col min="2" max="2" width="9.375" style="7" customWidth="1"/>
    <col min="3" max="3" width="17.625" style="7" customWidth="1"/>
    <col min="4" max="4" width="13.125" style="30" customWidth="1"/>
    <col min="5" max="5" width="7.625" style="7" customWidth="1"/>
    <col min="6" max="6" width="29.25" style="7" customWidth="1"/>
    <col min="7" max="7" width="6.25" style="7" customWidth="1"/>
    <col min="8" max="8" width="12.625" style="7" customWidth="1"/>
    <col min="9" max="9" width="7" style="7" customWidth="1"/>
    <col min="10" max="10" width="3.625" style="7" customWidth="1"/>
    <col min="11" max="11" width="3.625" style="7" hidden="1" customWidth="1"/>
    <col min="12" max="15" width="3.625" style="7" customWidth="1"/>
    <col min="16" max="16" width="3.625" style="7" hidden="1" customWidth="1"/>
    <col min="17" max="108" width="3.625" style="7" customWidth="1"/>
    <col min="109" max="16384" width="9" style="7"/>
  </cols>
  <sheetData>
    <row r="1" spans="1:16" x14ac:dyDescent="0.15">
      <c r="H1" s="152" t="s">
        <v>372</v>
      </c>
    </row>
    <row r="2" spans="1:16" s="8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F2" s="495"/>
      <c r="G2" s="495"/>
      <c r="H2" s="495"/>
    </row>
    <row r="4" spans="1:16" ht="25.5" x14ac:dyDescent="0.15">
      <c r="A4" s="468" t="s">
        <v>373</v>
      </c>
      <c r="B4" s="468"/>
      <c r="C4" s="468"/>
      <c r="D4" s="468"/>
      <c r="E4" s="468"/>
      <c r="F4" s="468"/>
      <c r="G4" s="468"/>
      <c r="H4" s="468"/>
    </row>
    <row r="5" spans="1:16" ht="21.75" customHeight="1" x14ac:dyDescent="0.15">
      <c r="A5" s="458" t="s">
        <v>230</v>
      </c>
      <c r="B5" s="498"/>
      <c r="C5" s="199">
        <f>①役員名簿!$B$7</f>
        <v>0</v>
      </c>
      <c r="D5" s="212" t="s">
        <v>231</v>
      </c>
    </row>
    <row r="6" spans="1:16" ht="24" customHeight="1" x14ac:dyDescent="0.15">
      <c r="A6" s="465" t="s">
        <v>351</v>
      </c>
      <c r="B6" s="465"/>
      <c r="C6" s="70" t="s">
        <v>312</v>
      </c>
      <c r="D6" s="466" t="s">
        <v>313</v>
      </c>
      <c r="E6" s="466"/>
      <c r="F6" s="466"/>
    </row>
    <row r="7" spans="1:16" ht="7.5" customHeight="1" x14ac:dyDescent="0.15"/>
    <row r="8" spans="1:16" ht="22.5" customHeight="1" x14ac:dyDescent="0.15">
      <c r="A8" s="499"/>
      <c r="B8" s="500"/>
      <c r="C8" s="85" t="s">
        <v>156</v>
      </c>
      <c r="D8" s="162" t="s">
        <v>315</v>
      </c>
      <c r="E8" s="85" t="s">
        <v>143</v>
      </c>
      <c r="F8" s="85" t="s">
        <v>316</v>
      </c>
      <c r="G8" s="213" t="s">
        <v>374</v>
      </c>
      <c r="H8" s="214" t="s">
        <v>375</v>
      </c>
    </row>
    <row r="9" spans="1:16" ht="22.5" customHeight="1" x14ac:dyDescent="0.15">
      <c r="A9" s="496" t="s">
        <v>376</v>
      </c>
      <c r="B9" s="497"/>
      <c r="C9" s="88"/>
      <c r="D9" s="24"/>
      <c r="E9" s="165" t="str">
        <f>IF(D9="","",DATEDIF(D9,Facesheet!$B$3,"Y"))</f>
        <v/>
      </c>
      <c r="F9" s="11"/>
      <c r="G9" s="53"/>
      <c r="H9" s="14"/>
      <c r="I9" s="31"/>
      <c r="K9" s="7" t="s">
        <v>377</v>
      </c>
      <c r="P9" s="7" t="s">
        <v>360</v>
      </c>
    </row>
    <row r="10" spans="1:16" ht="22.5" customHeight="1" x14ac:dyDescent="0.15">
      <c r="A10" s="215" t="s">
        <v>378</v>
      </c>
      <c r="B10" s="54"/>
      <c r="C10" s="88"/>
      <c r="D10" s="24"/>
      <c r="E10" s="165" t="str">
        <f>IF(D10="","",DATEDIF(D10,Facesheet!$B$3,"Y"))</f>
        <v/>
      </c>
      <c r="F10" s="11"/>
      <c r="G10" s="53"/>
      <c r="H10" s="14"/>
      <c r="K10" s="7" t="s">
        <v>379</v>
      </c>
    </row>
    <row r="11" spans="1:16" ht="22.5" customHeight="1" x14ac:dyDescent="0.15">
      <c r="A11" s="167" t="s">
        <v>380</v>
      </c>
      <c r="B11" s="54"/>
      <c r="C11" s="88"/>
      <c r="D11" s="24"/>
      <c r="E11" s="165" t="str">
        <f>IF(D11="","",DATEDIF(D11,Facesheet!$B$3,"Y"))</f>
        <v/>
      </c>
      <c r="F11" s="11"/>
      <c r="G11" s="53"/>
      <c r="H11" s="14"/>
      <c r="K11" s="7" t="s">
        <v>381</v>
      </c>
    </row>
    <row r="12" spans="1:16" ht="22.5" customHeight="1" x14ac:dyDescent="0.15">
      <c r="A12" s="215" t="s">
        <v>382</v>
      </c>
      <c r="B12" s="54"/>
      <c r="C12" s="88"/>
      <c r="D12" s="24"/>
      <c r="E12" s="165" t="str">
        <f>IF(D12="","",DATEDIF(D12,Facesheet!$B$3,"Y"))</f>
        <v/>
      </c>
      <c r="F12" s="11"/>
      <c r="G12" s="53"/>
      <c r="H12" s="14"/>
      <c r="K12" s="7" t="s">
        <v>383</v>
      </c>
    </row>
    <row r="13" spans="1:16" ht="22.5" customHeight="1" x14ac:dyDescent="0.15">
      <c r="A13" s="167" t="s">
        <v>384</v>
      </c>
      <c r="B13" s="54"/>
      <c r="C13" s="88"/>
      <c r="D13" s="24"/>
      <c r="E13" s="165" t="str">
        <f>IF(D13="","",DATEDIF(D13,Facesheet!$B$3,"Y"))</f>
        <v/>
      </c>
      <c r="F13" s="11"/>
      <c r="G13" s="53"/>
      <c r="H13" s="14"/>
      <c r="K13" s="7" t="s">
        <v>385</v>
      </c>
    </row>
    <row r="14" spans="1:16" ht="22.5" customHeight="1" x14ac:dyDescent="0.15">
      <c r="A14" s="216" t="s">
        <v>386</v>
      </c>
      <c r="B14" s="10"/>
      <c r="C14" s="88"/>
      <c r="D14" s="24"/>
      <c r="E14" s="165" t="str">
        <f>IF(D14="","",DATEDIF(D14,Facesheet!$B$3,"Y"))</f>
        <v/>
      </c>
      <c r="F14" s="11"/>
      <c r="G14" s="53"/>
      <c r="H14" s="14"/>
    </row>
    <row r="15" spans="1:16" ht="22.5" customHeight="1" x14ac:dyDescent="0.15">
      <c r="A15" s="163" t="s">
        <v>530</v>
      </c>
      <c r="B15" s="10"/>
      <c r="C15" s="88"/>
      <c r="D15" s="24"/>
      <c r="E15" s="165" t="str">
        <f>IF(D15="","",DATEDIF(D15,Facesheet!$B$3,"Y"))</f>
        <v/>
      </c>
      <c r="F15" s="11"/>
      <c r="G15" s="53"/>
      <c r="H15" s="14"/>
    </row>
    <row r="16" spans="1:16" ht="22.5" customHeight="1" x14ac:dyDescent="0.15">
      <c r="A16" s="163" t="s">
        <v>530</v>
      </c>
      <c r="B16" s="10"/>
      <c r="C16" s="88"/>
      <c r="D16" s="24"/>
      <c r="E16" s="165" t="str">
        <f>IF(D16="","",DATEDIF(D16,Facesheet!$B$3,"Y"))</f>
        <v/>
      </c>
      <c r="F16" s="11"/>
      <c r="G16" s="53"/>
      <c r="H16" s="14"/>
    </row>
    <row r="17" spans="1:9" ht="21.75" customHeight="1" x14ac:dyDescent="0.15">
      <c r="A17" s="487" t="s">
        <v>387</v>
      </c>
      <c r="B17" s="491"/>
      <c r="C17" s="491"/>
      <c r="D17" s="491"/>
      <c r="E17" s="491"/>
      <c r="F17" s="491"/>
      <c r="G17" s="491"/>
      <c r="H17" s="491"/>
    </row>
    <row r="18" spans="1:9" ht="21.75" customHeight="1" x14ac:dyDescent="0.15">
      <c r="A18" s="487" t="s">
        <v>388</v>
      </c>
      <c r="B18" s="487"/>
      <c r="C18" s="487"/>
      <c r="D18" s="487"/>
      <c r="E18" s="487"/>
      <c r="F18" s="487"/>
      <c r="G18" s="487"/>
      <c r="H18" s="487"/>
    </row>
    <row r="19" spans="1:9" ht="21.75" customHeight="1" x14ac:dyDescent="0.15">
      <c r="A19" s="494" t="s">
        <v>528</v>
      </c>
      <c r="B19" s="494"/>
      <c r="C19" s="494"/>
      <c r="D19" s="494"/>
      <c r="E19" s="494"/>
      <c r="F19" s="494"/>
      <c r="G19" s="494"/>
      <c r="H19" s="494"/>
    </row>
    <row r="20" spans="1:9" ht="24.75" customHeight="1" x14ac:dyDescent="0.15"/>
    <row r="21" spans="1:9" ht="24.75" customHeight="1" x14ac:dyDescent="0.15">
      <c r="A21" s="465" t="s">
        <v>353</v>
      </c>
      <c r="B21" s="465"/>
      <c r="C21" s="70" t="s">
        <v>312</v>
      </c>
      <c r="D21" s="466" t="s">
        <v>313</v>
      </c>
      <c r="E21" s="466"/>
      <c r="F21" s="466"/>
      <c r="G21" s="493" t="s">
        <v>389</v>
      </c>
      <c r="H21" s="493"/>
      <c r="I21" s="217" t="s">
        <v>390</v>
      </c>
    </row>
    <row r="22" spans="1:9" ht="8.25" customHeight="1" x14ac:dyDescent="0.15">
      <c r="A22" s="157"/>
      <c r="B22" s="157"/>
      <c r="C22" s="218"/>
      <c r="D22" s="159"/>
      <c r="E22" s="159"/>
      <c r="F22" s="159"/>
    </row>
    <row r="23" spans="1:9" ht="21.75" customHeight="1" x14ac:dyDescent="0.15">
      <c r="A23" s="492"/>
      <c r="B23" s="492"/>
      <c r="C23" s="177" t="s">
        <v>156</v>
      </c>
      <c r="D23" s="183" t="s">
        <v>315</v>
      </c>
      <c r="E23" s="177" t="s">
        <v>143</v>
      </c>
      <c r="F23" s="174" t="s">
        <v>316</v>
      </c>
      <c r="G23" s="219" t="s">
        <v>374</v>
      </c>
      <c r="H23" s="220" t="s">
        <v>375</v>
      </c>
      <c r="I23" s="220" t="s">
        <v>323</v>
      </c>
    </row>
    <row r="24" spans="1:9" ht="21.75" customHeight="1" x14ac:dyDescent="0.15">
      <c r="A24" s="386" t="s">
        <v>170</v>
      </c>
      <c r="B24" s="386"/>
      <c r="C24" s="16"/>
      <c r="D24" s="23"/>
      <c r="E24" s="180" t="str">
        <f>IF(D24="","",DATEDIF(D24,Facesheet!$B$3,"Y"))</f>
        <v/>
      </c>
      <c r="F24" s="18"/>
      <c r="G24" s="53"/>
      <c r="H24" s="16"/>
      <c r="I24" s="53"/>
    </row>
    <row r="25" spans="1:9" ht="21.75" customHeight="1" x14ac:dyDescent="0.15">
      <c r="A25" s="221" t="s">
        <v>391</v>
      </c>
      <c r="B25" s="163" t="s">
        <v>392</v>
      </c>
      <c r="C25" s="16"/>
      <c r="D25" s="23"/>
      <c r="E25" s="32" t="str">
        <f>IF(D25="","",DATEDIF(D25,Facesheet!$B$3,"Y"))</f>
        <v/>
      </c>
      <c r="F25" s="18"/>
      <c r="G25" s="53"/>
      <c r="H25" s="16"/>
      <c r="I25" s="53"/>
    </row>
    <row r="26" spans="1:9" ht="21.75" customHeight="1" x14ac:dyDescent="0.15">
      <c r="A26" s="221" t="s">
        <v>380</v>
      </c>
      <c r="B26" s="482" t="s">
        <v>393</v>
      </c>
      <c r="C26" s="16"/>
      <c r="D26" s="23"/>
      <c r="E26" s="32" t="str">
        <f>IF(D26="","",DATEDIF(D26,Facesheet!$B$3,"Y"))</f>
        <v/>
      </c>
      <c r="F26" s="18"/>
      <c r="G26" s="53"/>
      <c r="H26" s="16"/>
      <c r="I26" s="53"/>
    </row>
    <row r="27" spans="1:9" ht="21.75" customHeight="1" x14ac:dyDescent="0.15">
      <c r="A27" s="221" t="s">
        <v>394</v>
      </c>
      <c r="B27" s="482"/>
      <c r="C27" s="16"/>
      <c r="D27" s="23"/>
      <c r="E27" s="32" t="str">
        <f>IF(D27="","",DATEDIF(D27,Facesheet!$B$3,"Y"))</f>
        <v/>
      </c>
      <c r="F27" s="18"/>
      <c r="G27" s="53"/>
      <c r="H27" s="16"/>
      <c r="I27" s="53"/>
    </row>
    <row r="28" spans="1:9" ht="21.75" customHeight="1" x14ac:dyDescent="0.15">
      <c r="A28" s="221" t="s">
        <v>395</v>
      </c>
      <c r="B28" s="482" t="s">
        <v>396</v>
      </c>
      <c r="C28" s="16"/>
      <c r="D28" s="23"/>
      <c r="E28" s="32" t="str">
        <f>IF(D28="","",DATEDIF(D28,Facesheet!$B$3,"Y"))</f>
        <v/>
      </c>
      <c r="F28" s="18"/>
      <c r="G28" s="53"/>
      <c r="H28" s="16"/>
      <c r="I28" s="53"/>
    </row>
    <row r="29" spans="1:9" ht="21.75" customHeight="1" x14ac:dyDescent="0.15">
      <c r="A29" s="221" t="s">
        <v>397</v>
      </c>
      <c r="B29" s="482"/>
      <c r="C29" s="16"/>
      <c r="D29" s="23"/>
      <c r="E29" s="32" t="str">
        <f>IF(D29="","",DATEDIF(D29,Facesheet!$B$3,"Y"))</f>
        <v/>
      </c>
      <c r="F29" s="18"/>
      <c r="G29" s="53"/>
      <c r="H29" s="16"/>
      <c r="I29" s="53"/>
    </row>
    <row r="30" spans="1:9" ht="21.75" customHeight="1" x14ac:dyDescent="0.15">
      <c r="A30" s="221" t="s">
        <v>530</v>
      </c>
      <c r="B30" s="10"/>
      <c r="C30" s="14"/>
      <c r="D30" s="23"/>
      <c r="E30" s="32" t="str">
        <f>IF(D30="","",DATEDIF(D30,Facesheet!$B$3,"Y"))</f>
        <v/>
      </c>
      <c r="F30" s="40"/>
      <c r="G30" s="53"/>
      <c r="H30" s="14"/>
      <c r="I30" s="53"/>
    </row>
    <row r="31" spans="1:9" ht="21.75" customHeight="1" x14ac:dyDescent="0.15">
      <c r="A31" s="221" t="s">
        <v>530</v>
      </c>
      <c r="B31" s="10"/>
      <c r="C31" s="14"/>
      <c r="D31" s="23"/>
      <c r="E31" s="32" t="str">
        <f>IF(D31="","",DATEDIF(D31,Facesheet!$B$3,"Y"))</f>
        <v/>
      </c>
      <c r="F31" s="40"/>
      <c r="G31" s="53"/>
      <c r="H31" s="14"/>
      <c r="I31" s="53"/>
    </row>
    <row r="32" spans="1:9" ht="21.75" customHeight="1" x14ac:dyDescent="0.15">
      <c r="A32" s="467" t="s">
        <v>324</v>
      </c>
      <c r="B32" s="467"/>
      <c r="C32" s="467"/>
      <c r="D32" s="467"/>
      <c r="E32" s="467"/>
      <c r="F32" s="467"/>
      <c r="G32" s="467"/>
      <c r="H32" s="467"/>
      <c r="I32" s="467"/>
    </row>
    <row r="33" spans="1:9" ht="21.75" customHeight="1" x14ac:dyDescent="0.15">
      <c r="A33" s="487" t="s">
        <v>398</v>
      </c>
      <c r="B33" s="491"/>
      <c r="C33" s="491"/>
      <c r="D33" s="491"/>
      <c r="E33" s="491"/>
      <c r="F33" s="491"/>
      <c r="G33" s="491"/>
      <c r="H33" s="491"/>
      <c r="I33" s="491"/>
    </row>
    <row r="34" spans="1:9" ht="21.75" customHeight="1" x14ac:dyDescent="0.15">
      <c r="A34" s="487" t="s">
        <v>399</v>
      </c>
      <c r="B34" s="491"/>
      <c r="C34" s="491"/>
      <c r="D34" s="491"/>
      <c r="E34" s="491"/>
      <c r="F34" s="491"/>
      <c r="G34" s="491"/>
      <c r="H34" s="491"/>
      <c r="I34" s="491"/>
    </row>
    <row r="35" spans="1:9" ht="21.75" customHeight="1" x14ac:dyDescent="0.15">
      <c r="A35" s="487" t="s">
        <v>529</v>
      </c>
      <c r="B35" s="487"/>
      <c r="C35" s="487"/>
      <c r="D35" s="487"/>
      <c r="E35" s="487"/>
      <c r="F35" s="487"/>
      <c r="G35" s="487"/>
      <c r="H35" s="487"/>
      <c r="I35" s="487"/>
    </row>
    <row r="36" spans="1:9" ht="24" customHeight="1" x14ac:dyDescent="0.15"/>
    <row r="37" spans="1:9" ht="24" customHeight="1" x14ac:dyDescent="0.15">
      <c r="A37" s="465" t="s">
        <v>353</v>
      </c>
      <c r="B37" s="465"/>
      <c r="C37" s="70" t="s">
        <v>312</v>
      </c>
      <c r="D37" s="466" t="s">
        <v>313</v>
      </c>
      <c r="E37" s="466"/>
      <c r="F37" s="466"/>
      <c r="G37" s="493" t="s">
        <v>389</v>
      </c>
      <c r="H37" s="493"/>
      <c r="I37" s="217" t="s">
        <v>345</v>
      </c>
    </row>
    <row r="38" spans="1:9" ht="7.5" customHeight="1" x14ac:dyDescent="0.15">
      <c r="A38" s="157"/>
      <c r="B38" s="157"/>
      <c r="C38" s="218"/>
      <c r="D38" s="159"/>
      <c r="E38" s="159"/>
      <c r="F38" s="159"/>
    </row>
    <row r="39" spans="1:9" ht="21.75" customHeight="1" x14ac:dyDescent="0.15">
      <c r="A39" s="492"/>
      <c r="B39" s="492"/>
      <c r="C39" s="177" t="s">
        <v>156</v>
      </c>
      <c r="D39" s="183" t="s">
        <v>315</v>
      </c>
      <c r="E39" s="177" t="s">
        <v>143</v>
      </c>
      <c r="F39" s="174" t="s">
        <v>316</v>
      </c>
      <c r="G39" s="219" t="s">
        <v>374</v>
      </c>
      <c r="H39" s="220" t="s">
        <v>375</v>
      </c>
      <c r="I39" s="220" t="s">
        <v>323</v>
      </c>
    </row>
    <row r="40" spans="1:9" ht="21.75" customHeight="1" x14ac:dyDescent="0.15">
      <c r="A40" s="386" t="s">
        <v>170</v>
      </c>
      <c r="B40" s="386"/>
      <c r="C40" s="16"/>
      <c r="D40" s="23"/>
      <c r="E40" s="180" t="str">
        <f>IF(D40="","",DATEDIF(D40,Facesheet!$B$3,"Y"))</f>
        <v/>
      </c>
      <c r="F40" s="18"/>
      <c r="G40" s="53"/>
      <c r="H40" s="16"/>
      <c r="I40" s="53"/>
    </row>
    <row r="41" spans="1:9" ht="21.75" customHeight="1" x14ac:dyDescent="0.15">
      <c r="A41" s="221" t="s">
        <v>391</v>
      </c>
      <c r="B41" s="163" t="s">
        <v>392</v>
      </c>
      <c r="C41" s="16"/>
      <c r="D41" s="23"/>
      <c r="E41" s="32" t="str">
        <f>IF(D41="","",DATEDIF(D41,Facesheet!$B$3,"Y"))</f>
        <v/>
      </c>
      <c r="F41" s="18"/>
      <c r="G41" s="53"/>
      <c r="H41" s="16"/>
      <c r="I41" s="53"/>
    </row>
    <row r="42" spans="1:9" ht="21.75" customHeight="1" x14ac:dyDescent="0.15">
      <c r="A42" s="221" t="s">
        <v>380</v>
      </c>
      <c r="B42" s="482" t="s">
        <v>393</v>
      </c>
      <c r="C42" s="16"/>
      <c r="D42" s="23"/>
      <c r="E42" s="32" t="str">
        <f>IF(D42="","",DATEDIF(D42,Facesheet!$B$3,"Y"))</f>
        <v/>
      </c>
      <c r="F42" s="18"/>
      <c r="G42" s="53"/>
      <c r="H42" s="16"/>
      <c r="I42" s="53"/>
    </row>
    <row r="43" spans="1:9" ht="21.75" customHeight="1" x14ac:dyDescent="0.15">
      <c r="A43" s="221" t="s">
        <v>394</v>
      </c>
      <c r="B43" s="482"/>
      <c r="C43" s="16"/>
      <c r="D43" s="23"/>
      <c r="E43" s="32" t="str">
        <f>IF(D43="","",DATEDIF(D43,Facesheet!$B$3,"Y"))</f>
        <v/>
      </c>
      <c r="F43" s="18"/>
      <c r="G43" s="53"/>
      <c r="H43" s="16"/>
      <c r="I43" s="53"/>
    </row>
    <row r="44" spans="1:9" ht="21.75" customHeight="1" x14ac:dyDescent="0.15">
      <c r="A44" s="221" t="s">
        <v>395</v>
      </c>
      <c r="B44" s="482" t="s">
        <v>396</v>
      </c>
      <c r="C44" s="16"/>
      <c r="D44" s="23"/>
      <c r="E44" s="32" t="str">
        <f>IF(D44="","",DATEDIF(D44,Facesheet!$B$3,"Y"))</f>
        <v/>
      </c>
      <c r="F44" s="18"/>
      <c r="G44" s="53"/>
      <c r="H44" s="16"/>
      <c r="I44" s="53"/>
    </row>
    <row r="45" spans="1:9" ht="21.75" customHeight="1" x14ac:dyDescent="0.15">
      <c r="A45" s="221" t="s">
        <v>397</v>
      </c>
      <c r="B45" s="482"/>
      <c r="C45" s="16"/>
      <c r="D45" s="23"/>
      <c r="E45" s="32" t="str">
        <f>IF(D45="","",DATEDIF(D45,Facesheet!$B$3,"Y"))</f>
        <v/>
      </c>
      <c r="F45" s="18"/>
      <c r="G45" s="53"/>
      <c r="H45" s="16"/>
      <c r="I45" s="53"/>
    </row>
    <row r="46" spans="1:9" ht="21.75" customHeight="1" x14ac:dyDescent="0.15">
      <c r="A46" s="221" t="s">
        <v>530</v>
      </c>
      <c r="B46" s="10"/>
      <c r="C46" s="14"/>
      <c r="D46" s="23"/>
      <c r="E46" s="32" t="str">
        <f>IF(D46="","",DATEDIF(D46,Facesheet!$B$3,"Y"))</f>
        <v/>
      </c>
      <c r="F46" s="40"/>
      <c r="G46" s="53"/>
      <c r="H46" s="14"/>
      <c r="I46" s="53"/>
    </row>
    <row r="47" spans="1:9" ht="21.75" customHeight="1" x14ac:dyDescent="0.15">
      <c r="A47" s="221" t="s">
        <v>530</v>
      </c>
      <c r="B47" s="10"/>
      <c r="C47" s="14"/>
      <c r="D47" s="23"/>
      <c r="E47" s="32" t="str">
        <f>IF(D47="","",DATEDIF(D47,Facesheet!$B$3,"Y"))</f>
        <v/>
      </c>
      <c r="F47" s="40"/>
      <c r="G47" s="53"/>
      <c r="H47" s="14"/>
      <c r="I47" s="53"/>
    </row>
    <row r="48" spans="1:9" ht="21.75" customHeight="1" x14ac:dyDescent="0.15">
      <c r="A48" s="467"/>
      <c r="B48" s="467"/>
      <c r="C48" s="467"/>
      <c r="D48" s="467"/>
      <c r="E48" s="467"/>
      <c r="F48" s="467"/>
      <c r="G48" s="467"/>
      <c r="H48" s="467"/>
      <c r="I48" s="467"/>
    </row>
    <row r="49" spans="1:9" ht="21.75" customHeight="1" x14ac:dyDescent="0.15"/>
    <row r="50" spans="1:9" ht="21.75" customHeight="1" x14ac:dyDescent="0.15">
      <c r="A50" s="465" t="s">
        <v>353</v>
      </c>
      <c r="B50" s="465"/>
      <c r="C50" s="70" t="s">
        <v>312</v>
      </c>
      <c r="D50" s="466" t="s">
        <v>313</v>
      </c>
      <c r="E50" s="466"/>
      <c r="F50" s="466"/>
      <c r="G50" s="493" t="s">
        <v>400</v>
      </c>
      <c r="H50" s="493"/>
      <c r="I50" s="217" t="s">
        <v>390</v>
      </c>
    </row>
    <row r="51" spans="1:9" ht="7.5" customHeight="1" x14ac:dyDescent="0.15">
      <c r="A51" s="157"/>
      <c r="B51" s="157"/>
      <c r="C51" s="218"/>
      <c r="D51" s="159"/>
      <c r="E51" s="159"/>
      <c r="F51" s="159"/>
    </row>
    <row r="52" spans="1:9" ht="21.75" customHeight="1" x14ac:dyDescent="0.15">
      <c r="A52" s="492"/>
      <c r="B52" s="492"/>
      <c r="C52" s="177" t="s">
        <v>156</v>
      </c>
      <c r="D52" s="183" t="s">
        <v>315</v>
      </c>
      <c r="E52" s="177" t="s">
        <v>143</v>
      </c>
      <c r="F52" s="174" t="s">
        <v>316</v>
      </c>
      <c r="G52" s="219" t="s">
        <v>374</v>
      </c>
      <c r="H52" s="220" t="s">
        <v>375</v>
      </c>
      <c r="I52" s="220" t="s">
        <v>323</v>
      </c>
    </row>
    <row r="53" spans="1:9" ht="21.75" customHeight="1" x14ac:dyDescent="0.15">
      <c r="A53" s="386" t="s">
        <v>170</v>
      </c>
      <c r="B53" s="386"/>
      <c r="C53" s="16"/>
      <c r="D53" s="23"/>
      <c r="E53" s="180" t="str">
        <f>IF(D53="","",DATEDIF(D53,Facesheet!$B$3,"Y"))</f>
        <v/>
      </c>
      <c r="F53" s="18"/>
      <c r="G53" s="53"/>
      <c r="H53" s="16"/>
      <c r="I53" s="53"/>
    </row>
    <row r="54" spans="1:9" ht="21.75" customHeight="1" x14ac:dyDescent="0.15">
      <c r="A54" s="221" t="s">
        <v>391</v>
      </c>
      <c r="B54" s="163" t="s">
        <v>392</v>
      </c>
      <c r="C54" s="16"/>
      <c r="D54" s="23"/>
      <c r="E54" s="32" t="str">
        <f>IF(D54="","",DATEDIF(D54,Facesheet!$B$3,"Y"))</f>
        <v/>
      </c>
      <c r="F54" s="18"/>
      <c r="G54" s="53"/>
      <c r="H54" s="16"/>
      <c r="I54" s="53"/>
    </row>
    <row r="55" spans="1:9" ht="21.75" customHeight="1" x14ac:dyDescent="0.15">
      <c r="A55" s="221" t="s">
        <v>394</v>
      </c>
      <c r="B55" s="222" t="s">
        <v>393</v>
      </c>
      <c r="C55" s="16"/>
      <c r="D55" s="23"/>
      <c r="E55" s="32" t="str">
        <f>IF(D55="","",DATEDIF(D55,Facesheet!$B$3,"Y"))</f>
        <v/>
      </c>
      <c r="F55" s="18"/>
      <c r="G55" s="53"/>
      <c r="H55" s="16"/>
      <c r="I55" s="53"/>
    </row>
    <row r="56" spans="1:9" ht="21.75" customHeight="1" x14ac:dyDescent="0.15">
      <c r="A56" s="221" t="s">
        <v>397</v>
      </c>
      <c r="B56" s="222" t="s">
        <v>396</v>
      </c>
      <c r="C56" s="16"/>
      <c r="D56" s="23"/>
      <c r="E56" s="32" t="str">
        <f>IF(D56="","",DATEDIF(D56,Facesheet!$B$3,"Y"))</f>
        <v/>
      </c>
      <c r="F56" s="18"/>
      <c r="G56" s="53"/>
      <c r="H56" s="16"/>
      <c r="I56" s="53"/>
    </row>
    <row r="57" spans="1:9" ht="21.75" customHeight="1" x14ac:dyDescent="0.15">
      <c r="A57" s="221" t="s">
        <v>530</v>
      </c>
      <c r="B57" s="10"/>
      <c r="C57" s="14"/>
      <c r="D57" s="23"/>
      <c r="E57" s="32" t="str">
        <f>IF(D57="","",DATEDIF(D57,Facesheet!$B$3,"Y"))</f>
        <v/>
      </c>
      <c r="F57" s="40"/>
      <c r="G57" s="53"/>
      <c r="H57" s="14"/>
      <c r="I57" s="53"/>
    </row>
    <row r="58" spans="1:9" ht="21.75" customHeight="1" x14ac:dyDescent="0.15">
      <c r="A58" s="467" t="s">
        <v>401</v>
      </c>
      <c r="B58" s="467"/>
      <c r="C58" s="467"/>
      <c r="D58" s="467"/>
      <c r="E58" s="467"/>
      <c r="F58" s="467"/>
      <c r="G58" s="467"/>
      <c r="H58" s="467"/>
      <c r="I58" s="467"/>
    </row>
    <row r="59" spans="1:9" ht="21.75" customHeight="1" x14ac:dyDescent="0.15">
      <c r="A59" s="487" t="s">
        <v>398</v>
      </c>
      <c r="B59" s="491"/>
      <c r="C59" s="491"/>
      <c r="D59" s="491"/>
      <c r="E59" s="491"/>
      <c r="F59" s="491"/>
      <c r="G59" s="491"/>
      <c r="H59" s="491"/>
      <c r="I59" s="491"/>
    </row>
    <row r="60" spans="1:9" ht="21.75" customHeight="1" x14ac:dyDescent="0.15">
      <c r="A60" s="487" t="s">
        <v>399</v>
      </c>
      <c r="B60" s="491"/>
      <c r="C60" s="491"/>
      <c r="D60" s="491"/>
      <c r="E60" s="491"/>
      <c r="F60" s="491"/>
      <c r="G60" s="491"/>
      <c r="H60" s="491"/>
      <c r="I60" s="491"/>
    </row>
    <row r="61" spans="1:9" ht="21.75" customHeight="1" x14ac:dyDescent="0.15">
      <c r="A61" s="487" t="s">
        <v>529</v>
      </c>
      <c r="B61" s="487"/>
      <c r="C61" s="487"/>
      <c r="D61" s="487"/>
      <c r="E61" s="487"/>
      <c r="F61" s="487"/>
      <c r="G61" s="487"/>
      <c r="H61" s="487"/>
      <c r="I61" s="487"/>
    </row>
    <row r="62" spans="1:9" ht="23.25" customHeight="1" x14ac:dyDescent="0.15"/>
    <row r="63" spans="1:9" ht="23.25" customHeight="1" x14ac:dyDescent="0.15">
      <c r="A63" s="465" t="s">
        <v>353</v>
      </c>
      <c r="B63" s="465"/>
      <c r="C63" s="70" t="s">
        <v>312</v>
      </c>
      <c r="D63" s="466" t="s">
        <v>313</v>
      </c>
      <c r="E63" s="466"/>
      <c r="F63" s="466"/>
      <c r="G63" s="493" t="s">
        <v>400</v>
      </c>
      <c r="H63" s="493"/>
      <c r="I63" s="217" t="s">
        <v>345</v>
      </c>
    </row>
    <row r="64" spans="1:9" ht="7.5" customHeight="1" x14ac:dyDescent="0.15">
      <c r="A64" s="157"/>
      <c r="B64" s="157"/>
      <c r="C64" s="218"/>
      <c r="D64" s="159"/>
      <c r="E64" s="159"/>
      <c r="F64" s="159"/>
    </row>
    <row r="65" spans="1:9" ht="21.75" customHeight="1" x14ac:dyDescent="0.15">
      <c r="A65" s="492"/>
      <c r="B65" s="492"/>
      <c r="C65" s="177" t="s">
        <v>156</v>
      </c>
      <c r="D65" s="183" t="s">
        <v>315</v>
      </c>
      <c r="E65" s="177" t="s">
        <v>143</v>
      </c>
      <c r="F65" s="174" t="s">
        <v>316</v>
      </c>
      <c r="G65" s="219" t="s">
        <v>374</v>
      </c>
      <c r="H65" s="220" t="s">
        <v>375</v>
      </c>
      <c r="I65" s="220" t="s">
        <v>323</v>
      </c>
    </row>
    <row r="66" spans="1:9" ht="21.75" customHeight="1" x14ac:dyDescent="0.15">
      <c r="A66" s="386" t="s">
        <v>170</v>
      </c>
      <c r="B66" s="386"/>
      <c r="C66" s="16"/>
      <c r="D66" s="23"/>
      <c r="E66" s="180" t="str">
        <f>IF(D66="","",DATEDIF(D66,Facesheet!$B$3,"Y"))</f>
        <v/>
      </c>
      <c r="F66" s="18"/>
      <c r="G66" s="53"/>
      <c r="H66" s="16"/>
      <c r="I66" s="53"/>
    </row>
    <row r="67" spans="1:9" ht="21.75" customHeight="1" x14ac:dyDescent="0.15">
      <c r="A67" s="221" t="s">
        <v>391</v>
      </c>
      <c r="B67" s="163" t="s">
        <v>392</v>
      </c>
      <c r="C67" s="16"/>
      <c r="D67" s="23"/>
      <c r="E67" s="32" t="str">
        <f>IF(D67="","",DATEDIF(D67,Facesheet!$B$3,"Y"))</f>
        <v/>
      </c>
      <c r="F67" s="18"/>
      <c r="G67" s="53"/>
      <c r="H67" s="16"/>
      <c r="I67" s="53"/>
    </row>
    <row r="68" spans="1:9" ht="21.75" customHeight="1" x14ac:dyDescent="0.15">
      <c r="A68" s="221" t="s">
        <v>394</v>
      </c>
      <c r="B68" s="222" t="s">
        <v>393</v>
      </c>
      <c r="C68" s="16"/>
      <c r="D68" s="23"/>
      <c r="E68" s="32" t="str">
        <f>IF(D68="","",DATEDIF(D68,Facesheet!$B$3,"Y"))</f>
        <v/>
      </c>
      <c r="F68" s="18"/>
      <c r="G68" s="53"/>
      <c r="H68" s="16"/>
      <c r="I68" s="53"/>
    </row>
    <row r="69" spans="1:9" ht="21.75" customHeight="1" x14ac:dyDescent="0.15">
      <c r="A69" s="221" t="s">
        <v>397</v>
      </c>
      <c r="B69" s="222" t="s">
        <v>396</v>
      </c>
      <c r="C69" s="16"/>
      <c r="D69" s="23"/>
      <c r="E69" s="32" t="str">
        <f>IF(D69="","",DATEDIF(D69,Facesheet!$B$3,"Y"))</f>
        <v/>
      </c>
      <c r="F69" s="18"/>
      <c r="G69" s="53"/>
      <c r="H69" s="16"/>
      <c r="I69" s="53"/>
    </row>
    <row r="70" spans="1:9" ht="21.75" customHeight="1" x14ac:dyDescent="0.15">
      <c r="A70" s="221" t="s">
        <v>530</v>
      </c>
      <c r="B70" s="10"/>
      <c r="C70" s="14"/>
      <c r="D70" s="23"/>
      <c r="E70" s="32" t="str">
        <f>IF(D70="","",DATEDIF(D70,Facesheet!$B$3,"Y"))</f>
        <v/>
      </c>
      <c r="F70" s="40"/>
      <c r="G70" s="53"/>
      <c r="H70" s="14"/>
      <c r="I70" s="53"/>
    </row>
    <row r="71" spans="1:9" ht="21.75" customHeight="1" x14ac:dyDescent="0.15">
      <c r="A71" s="467"/>
      <c r="B71" s="467"/>
      <c r="C71" s="467"/>
      <c r="D71" s="467"/>
      <c r="E71" s="467"/>
      <c r="F71" s="467"/>
      <c r="G71" s="467"/>
      <c r="H71" s="467"/>
      <c r="I71" s="467"/>
    </row>
    <row r="72" spans="1:9" ht="21.75" customHeight="1" x14ac:dyDescent="0.15">
      <c r="A72" s="487"/>
      <c r="B72" s="491"/>
      <c r="C72" s="491"/>
      <c r="D72" s="491"/>
      <c r="E72" s="491"/>
      <c r="F72" s="491"/>
      <c r="G72" s="491"/>
      <c r="H72" s="491"/>
      <c r="I72" s="491"/>
    </row>
    <row r="73" spans="1:9" ht="21.75" customHeight="1" x14ac:dyDescent="0.15"/>
    <row r="74" spans="1:9" ht="21.75" customHeight="1" x14ac:dyDescent="0.15"/>
    <row r="75" spans="1:9" ht="21.75" customHeight="1" x14ac:dyDescent="0.15"/>
    <row r="76" spans="1:9" ht="21.75" customHeight="1" x14ac:dyDescent="0.15"/>
    <row r="77" spans="1:9" ht="21.75" customHeight="1" x14ac:dyDescent="0.15"/>
    <row r="78" spans="1:9" ht="21.75" customHeight="1" x14ac:dyDescent="0.15"/>
    <row r="79" spans="1:9" ht="21.75" customHeight="1" x14ac:dyDescent="0.15"/>
    <row r="80" spans="1:9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</sheetData>
  <sheetProtection algorithmName="SHA-512" hashValue="oWR0tI8RLFLzu7Cqm8p1qK0L9h+iN47sZtEu8lBOrUh2ltXd/5hbWkbu88KpBvoFKSc4oTEpa4V/mw3qeZcXaQ==" saltValue="HuSjIudMUt+r8hBC8wOizA==" spinCount="100000" sheet="1" selectLockedCells="1"/>
  <mergeCells count="46">
    <mergeCell ref="F2:H2"/>
    <mergeCell ref="A9:B9"/>
    <mergeCell ref="A4:H4"/>
    <mergeCell ref="A5:B5"/>
    <mergeCell ref="A8:B8"/>
    <mergeCell ref="A6:B6"/>
    <mergeCell ref="A2:D2"/>
    <mergeCell ref="D6:F6"/>
    <mergeCell ref="A18:H18"/>
    <mergeCell ref="A19:H19"/>
    <mergeCell ref="A21:B21"/>
    <mergeCell ref="D21:F21"/>
    <mergeCell ref="A17:H17"/>
    <mergeCell ref="A33:I33"/>
    <mergeCell ref="A34:I34"/>
    <mergeCell ref="A35:I35"/>
    <mergeCell ref="G21:H21"/>
    <mergeCell ref="A37:B37"/>
    <mergeCell ref="D37:F37"/>
    <mergeCell ref="G37:H37"/>
    <mergeCell ref="B26:B27"/>
    <mergeCell ref="B28:B29"/>
    <mergeCell ref="A32:I32"/>
    <mergeCell ref="A23:B23"/>
    <mergeCell ref="A24:B24"/>
    <mergeCell ref="A50:B50"/>
    <mergeCell ref="D50:F50"/>
    <mergeCell ref="G50:H50"/>
    <mergeCell ref="A39:B39"/>
    <mergeCell ref="A40:B40"/>
    <mergeCell ref="B42:B43"/>
    <mergeCell ref="B44:B45"/>
    <mergeCell ref="A48:I48"/>
    <mergeCell ref="A72:I72"/>
    <mergeCell ref="A59:I59"/>
    <mergeCell ref="A60:I60"/>
    <mergeCell ref="A61:I61"/>
    <mergeCell ref="A52:B52"/>
    <mergeCell ref="A53:B53"/>
    <mergeCell ref="A58:I58"/>
    <mergeCell ref="A63:B63"/>
    <mergeCell ref="D63:F63"/>
    <mergeCell ref="G63:H63"/>
    <mergeCell ref="A71:I71"/>
    <mergeCell ref="A65:B65"/>
    <mergeCell ref="A66:B66"/>
  </mergeCells>
  <phoneticPr fontId="4"/>
  <conditionalFormatting sqref="E24">
    <cfRule type="containsText" dxfId="83" priority="53" operator="containsText" text="122">
      <formula>NOT(ISERROR(SEARCH("122",E24)))</formula>
    </cfRule>
  </conditionalFormatting>
  <conditionalFormatting sqref="D25:D31">
    <cfRule type="cellIs" dxfId="82" priority="51" operator="between">
      <formula>30773</formula>
      <formula>1</formula>
    </cfRule>
  </conditionalFormatting>
  <conditionalFormatting sqref="E25:E31">
    <cfRule type="cellIs" dxfId="81" priority="49" operator="between">
      <formula>41</formula>
      <formula>120</formula>
    </cfRule>
  </conditionalFormatting>
  <conditionalFormatting sqref="E40">
    <cfRule type="containsText" dxfId="80" priority="28" operator="containsText" text="122">
      <formula>NOT(ISERROR(SEARCH("122",E40)))</formula>
    </cfRule>
  </conditionalFormatting>
  <conditionalFormatting sqref="D41:D47">
    <cfRule type="cellIs" dxfId="79" priority="27" operator="between">
      <formula>30773</formula>
      <formula>1</formula>
    </cfRule>
  </conditionalFormatting>
  <conditionalFormatting sqref="E41:E45">
    <cfRule type="cellIs" dxfId="78" priority="26" operator="between">
      <formula>41</formula>
      <formula>120</formula>
    </cfRule>
  </conditionalFormatting>
  <conditionalFormatting sqref="E53">
    <cfRule type="containsText" dxfId="77" priority="25" operator="containsText" text="122">
      <formula>NOT(ISERROR(SEARCH("122",E53)))</formula>
    </cfRule>
  </conditionalFormatting>
  <conditionalFormatting sqref="E66">
    <cfRule type="containsText" dxfId="76" priority="22" operator="containsText" text="122">
      <formula>NOT(ISERROR(SEARCH("122",E66)))</formula>
    </cfRule>
  </conditionalFormatting>
  <conditionalFormatting sqref="D67:D70">
    <cfRule type="cellIs" dxfId="75" priority="21" operator="between">
      <formula>30773</formula>
      <formula>1</formula>
    </cfRule>
  </conditionalFormatting>
  <conditionalFormatting sqref="E67:E70">
    <cfRule type="cellIs" dxfId="74" priority="20" operator="between">
      <formula>41</formula>
      <formula>120</formula>
    </cfRule>
  </conditionalFormatting>
  <conditionalFormatting sqref="D54:D57">
    <cfRule type="cellIs" dxfId="73" priority="19" operator="between">
      <formula>30773</formula>
      <formula>1</formula>
    </cfRule>
  </conditionalFormatting>
  <conditionalFormatting sqref="E54:E57">
    <cfRule type="cellIs" dxfId="72" priority="18" operator="between">
      <formula>41</formula>
      <formula>120</formula>
    </cfRule>
  </conditionalFormatting>
  <conditionalFormatting sqref="H9:H16">
    <cfRule type="cellIs" dxfId="71" priority="13" operator="greaterThan">
      <formula>599999999</formula>
    </cfRule>
    <cfRule type="cellIs" dxfId="70" priority="14" operator="between">
      <formula>1</formula>
      <formula>500000000</formula>
    </cfRule>
  </conditionalFormatting>
  <conditionalFormatting sqref="H24:H31">
    <cfRule type="cellIs" dxfId="69" priority="11" operator="greaterThan">
      <formula>599999999</formula>
    </cfRule>
    <cfRule type="cellIs" dxfId="68" priority="12" operator="between">
      <formula>1</formula>
      <formula>500000000</formula>
    </cfRule>
  </conditionalFormatting>
  <conditionalFormatting sqref="H53:H57">
    <cfRule type="cellIs" dxfId="67" priority="7" operator="greaterThan">
      <formula>599999999</formula>
    </cfRule>
    <cfRule type="cellIs" dxfId="66" priority="8" operator="between">
      <formula>1</formula>
      <formula>500000000</formula>
    </cfRule>
  </conditionalFormatting>
  <conditionalFormatting sqref="H66:H70">
    <cfRule type="cellIs" dxfId="65" priority="5" operator="greaterThan">
      <formula>599999999</formula>
    </cfRule>
    <cfRule type="cellIs" dxfId="64" priority="6" operator="between">
      <formula>1</formula>
      <formula>500000000</formula>
    </cfRule>
  </conditionalFormatting>
  <conditionalFormatting sqref="E46:E47">
    <cfRule type="cellIs" dxfId="63" priority="3" operator="between">
      <formula>41</formula>
      <formula>120</formula>
    </cfRule>
  </conditionalFormatting>
  <conditionalFormatting sqref="H40:H47">
    <cfRule type="cellIs" dxfId="62" priority="9" operator="greaterThan">
      <formula>599999999</formula>
    </cfRule>
    <cfRule type="cellIs" dxfId="61" priority="10" operator="between">
      <formula>1</formula>
      <formula>500000000</formula>
    </cfRule>
  </conditionalFormatting>
  <dataValidations count="2">
    <dataValidation type="list" allowBlank="1" showInputMessage="1" showErrorMessage="1" sqref="B10:B16" xr:uid="{F3BFD699-7C40-47A2-B014-FF2C2541E145}">
      <formula1>$K$9:$K$13</formula1>
    </dataValidation>
    <dataValidation type="list" allowBlank="1" showInputMessage="1" showErrorMessage="1" sqref="B30:B31 B46:B47 B57 B70" xr:uid="{FD463E15-B5A9-402E-A8ED-0766671BF4B6}">
      <formula1>"73kg以下,90kg以下,無差別"</formula1>
    </dataValidation>
  </dataValidations>
  <pageMargins left="0.43307086614173229" right="0.23622047244094491" top="0.74803149606299213" bottom="0.74803149606299213" header="0.31496062992125984" footer="0.31496062992125984"/>
  <pageSetup paperSize="9" scale="89" fitToHeight="0" orientation="portrait" r:id="rId1"/>
  <rowBreaks count="1" manualBreakCount="1">
    <brk id="35" max="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49EE4C-62BE-EA48-9DA4-0D5AD1D3188B}">
          <x14:formula1>
            <xm:f>'各番号（変更不可）'!$J$2:$J$41</xm:f>
          </x14:formula1>
          <xm:sqref>C5</xm:sqref>
        </x14:dataValidation>
        <x14:dataValidation type="list" allowBlank="1" showInputMessage="1" showErrorMessage="1" xr:uid="{522FA342-57B7-4EC3-958D-E4672D229E3F}">
          <x14:formula1>
            <xm:f>Facesheet!$B$6</xm:f>
          </x14:formula1>
          <xm:sqref>I24:I31 G40:G47 G53:G57 I66:I70 G66:G70 G24:G31 G9:G16 I53:I57 I40:I47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>
    <pageSetUpPr fitToPage="1"/>
  </sheetPr>
  <dimension ref="A1:G570"/>
  <sheetViews>
    <sheetView view="pageBreakPreview" zoomScale="70" zoomScaleNormal="100" zoomScaleSheetLayoutView="70" workbookViewId="0">
      <pane ySplit="5" topLeftCell="A6" activePane="bottomLeft" state="frozen"/>
      <selection activeCell="E74" sqref="E74"/>
      <selection pane="bottomLeft" activeCell="G32" sqref="G32"/>
    </sheetView>
  </sheetViews>
  <sheetFormatPr defaultColWidth="9" defaultRowHeight="14.25" x14ac:dyDescent="0.15"/>
  <cols>
    <col min="1" max="1" width="8" style="7" customWidth="1"/>
    <col min="2" max="2" width="12.125" style="7" customWidth="1"/>
    <col min="3" max="3" width="18.625" style="7" customWidth="1"/>
    <col min="4" max="4" width="15.75" style="30" customWidth="1"/>
    <col min="5" max="5" width="7.25" style="7" customWidth="1"/>
    <col min="6" max="6" width="37.75" style="7" customWidth="1"/>
    <col min="7" max="7" width="8.125" style="7" customWidth="1"/>
    <col min="8" max="106" width="3.625" style="7" customWidth="1"/>
    <col min="107" max="16384" width="9" style="7"/>
  </cols>
  <sheetData>
    <row r="1" spans="1:7" x14ac:dyDescent="0.15">
      <c r="F1" s="152" t="s">
        <v>402</v>
      </c>
    </row>
    <row r="2" spans="1:7" s="8" customFormat="1" ht="18.75" x14ac:dyDescent="0.15">
      <c r="A2" s="457" t="str">
        <f>"第"&amp;Facesheet!$B$2&amp;"回福岡県民スポーツ大会"</f>
        <v>第68回福岡県民スポーツ大会</v>
      </c>
      <c r="B2" s="457"/>
      <c r="C2" s="457"/>
      <c r="D2" s="457"/>
      <c r="F2" s="154"/>
    </row>
    <row r="4" spans="1:7" ht="25.5" x14ac:dyDescent="0.15">
      <c r="A4" s="468" t="s">
        <v>403</v>
      </c>
      <c r="B4" s="468"/>
      <c r="C4" s="468"/>
      <c r="D4" s="468"/>
      <c r="E4" s="468"/>
      <c r="F4" s="468"/>
    </row>
    <row r="5" spans="1:7" ht="21.75" customHeight="1" x14ac:dyDescent="0.15">
      <c r="A5" s="458" t="s">
        <v>230</v>
      </c>
      <c r="B5" s="498"/>
      <c r="C5" s="199">
        <f>①役員名簿!$B$7</f>
        <v>0</v>
      </c>
      <c r="D5" s="212" t="s">
        <v>231</v>
      </c>
    </row>
    <row r="6" spans="1:7" ht="24" customHeight="1" x14ac:dyDescent="0.15">
      <c r="A6" s="465" t="s">
        <v>311</v>
      </c>
      <c r="B6" s="465"/>
      <c r="C6" s="70" t="s">
        <v>312</v>
      </c>
      <c r="D6" s="466" t="s">
        <v>313</v>
      </c>
      <c r="E6" s="466"/>
      <c r="F6" s="466"/>
    </row>
    <row r="7" spans="1:7" ht="7.5" customHeight="1" x14ac:dyDescent="0.15">
      <c r="C7" s="223"/>
    </row>
    <row r="8" spans="1:7" ht="21.75" customHeight="1" x14ac:dyDescent="0.15">
      <c r="A8" s="440"/>
      <c r="B8" s="440"/>
      <c r="C8" s="85" t="s">
        <v>156</v>
      </c>
      <c r="D8" s="162" t="s">
        <v>315</v>
      </c>
      <c r="E8" s="85" t="s">
        <v>143</v>
      </c>
      <c r="F8" s="85" t="s">
        <v>144</v>
      </c>
    </row>
    <row r="9" spans="1:7" ht="21.75" customHeight="1" x14ac:dyDescent="0.15">
      <c r="A9" s="482" t="s">
        <v>376</v>
      </c>
      <c r="B9" s="482"/>
      <c r="C9" s="88"/>
      <c r="D9" s="24"/>
      <c r="E9" s="165" t="str">
        <f>IF(D9="","",DATEDIF(D9,Facesheet!$B$4,"Y"))</f>
        <v/>
      </c>
      <c r="F9" s="11"/>
      <c r="G9" s="31"/>
    </row>
    <row r="10" spans="1:7" ht="21.75" customHeight="1" x14ac:dyDescent="0.15">
      <c r="A10" s="163" t="s">
        <v>378</v>
      </c>
      <c r="B10" s="163" t="s">
        <v>404</v>
      </c>
      <c r="C10" s="88"/>
      <c r="D10" s="24"/>
      <c r="E10" s="165" t="str">
        <f>IF(D10="","",DATEDIF(D10,Facesheet!$B$4,"Y"))</f>
        <v/>
      </c>
      <c r="F10" s="11"/>
    </row>
    <row r="11" spans="1:7" ht="33.75" customHeight="1" x14ac:dyDescent="0.15">
      <c r="A11" s="163" t="s">
        <v>405</v>
      </c>
      <c r="B11" s="224" t="s">
        <v>406</v>
      </c>
      <c r="C11" s="88"/>
      <c r="D11" s="23"/>
      <c r="E11" s="165" t="str">
        <f>IF(D11="","",DATEDIF(D11,Facesheet!$B$4,"Y"))</f>
        <v/>
      </c>
      <c r="F11" s="11"/>
    </row>
    <row r="12" spans="1:7" ht="33.75" customHeight="1" x14ac:dyDescent="0.15">
      <c r="A12" s="163" t="s">
        <v>382</v>
      </c>
      <c r="B12" s="224" t="s">
        <v>407</v>
      </c>
      <c r="C12" s="88"/>
      <c r="D12" s="23"/>
      <c r="E12" s="165" t="str">
        <f>IF(D12="","",DATEDIF(D12,Facesheet!$B$4,"Y"))</f>
        <v/>
      </c>
      <c r="F12" s="11"/>
    </row>
    <row r="13" spans="1:7" ht="33.75" customHeight="1" x14ac:dyDescent="0.15">
      <c r="A13" s="163" t="s">
        <v>384</v>
      </c>
      <c r="B13" s="224" t="s">
        <v>408</v>
      </c>
      <c r="C13" s="88"/>
      <c r="D13" s="23"/>
      <c r="E13" s="165" t="str">
        <f>IF(D13="","",DATEDIF(D13,Facesheet!$B$4,"Y"))</f>
        <v/>
      </c>
      <c r="F13" s="11"/>
    </row>
    <row r="14" spans="1:7" ht="21.75" customHeight="1" x14ac:dyDescent="0.15">
      <c r="A14" s="163" t="s">
        <v>386</v>
      </c>
      <c r="B14" s="163" t="s">
        <v>409</v>
      </c>
      <c r="C14" s="88"/>
      <c r="D14" s="23"/>
      <c r="E14" s="165" t="str">
        <f>IF(D14="","",DATEDIF(D14,Facesheet!$B$4,"Y"))</f>
        <v/>
      </c>
      <c r="F14" s="11"/>
    </row>
    <row r="15" spans="1:7" ht="21.75" customHeight="1" x14ac:dyDescent="0.15">
      <c r="A15" s="487" t="s">
        <v>410</v>
      </c>
      <c r="B15" s="487"/>
      <c r="C15" s="487"/>
      <c r="D15" s="487"/>
      <c r="E15" s="487"/>
      <c r="F15" s="487"/>
      <c r="G15" s="487"/>
    </row>
    <row r="16" spans="1:7" ht="24" customHeight="1" x14ac:dyDescent="0.15">
      <c r="F16" s="31"/>
    </row>
    <row r="17" spans="1:7" ht="24" customHeight="1" x14ac:dyDescent="0.15">
      <c r="A17" s="465" t="s">
        <v>321</v>
      </c>
      <c r="B17" s="465"/>
      <c r="C17" s="70" t="s">
        <v>312</v>
      </c>
      <c r="D17" s="466" t="s">
        <v>313</v>
      </c>
      <c r="E17" s="466"/>
      <c r="F17" s="466"/>
    </row>
    <row r="18" spans="1:7" ht="7.5" customHeight="1" x14ac:dyDescent="0.15"/>
    <row r="19" spans="1:7" ht="21.75" customHeight="1" x14ac:dyDescent="0.15">
      <c r="A19" s="440"/>
      <c r="B19" s="440"/>
      <c r="C19" s="111" t="s">
        <v>156</v>
      </c>
      <c r="D19" s="196" t="s">
        <v>315</v>
      </c>
      <c r="E19" s="111" t="s">
        <v>143</v>
      </c>
      <c r="F19" s="85" t="s">
        <v>144</v>
      </c>
    </row>
    <row r="20" spans="1:7" ht="21.75" customHeight="1" x14ac:dyDescent="0.15">
      <c r="A20" s="482" t="s">
        <v>170</v>
      </c>
      <c r="B20" s="482"/>
      <c r="C20" s="13"/>
      <c r="D20" s="20"/>
      <c r="E20" s="165" t="str">
        <f>IF(D20="","",DATEDIF(D20,Facesheet!$B$4,"Y"))</f>
        <v/>
      </c>
      <c r="F20" s="19"/>
    </row>
    <row r="21" spans="1:7" ht="21.75" customHeight="1" x14ac:dyDescent="0.15">
      <c r="A21" s="482" t="s">
        <v>411</v>
      </c>
      <c r="B21" s="482"/>
      <c r="C21" s="13"/>
      <c r="D21" s="21"/>
      <c r="E21" s="165" t="str">
        <f>IF(D21="","",DATEDIF(D21,Facesheet!$B$4,"Y"))</f>
        <v/>
      </c>
      <c r="F21" s="19"/>
    </row>
    <row r="22" spans="1:7" ht="21.75" customHeight="1" x14ac:dyDescent="0.15">
      <c r="A22" s="482" t="s">
        <v>412</v>
      </c>
      <c r="B22" s="482"/>
      <c r="C22" s="13"/>
      <c r="D22" s="21"/>
      <c r="E22" s="165" t="str">
        <f>IF(D22="","",DATEDIF(D22,Facesheet!$B$4,"Y"))</f>
        <v/>
      </c>
      <c r="F22" s="19"/>
    </row>
    <row r="23" spans="1:7" ht="35.25" customHeight="1" x14ac:dyDescent="0.15">
      <c r="A23" s="504" t="s">
        <v>413</v>
      </c>
      <c r="B23" s="504"/>
      <c r="C23" s="13"/>
      <c r="D23" s="21"/>
      <c r="E23" s="165" t="str">
        <f>IF(D23="","",DATEDIF(D23,Facesheet!$B$4,"Y"))</f>
        <v/>
      </c>
      <c r="F23" s="19"/>
    </row>
    <row r="24" spans="1:7" ht="21.75" customHeight="1" x14ac:dyDescent="0.15">
      <c r="A24" s="467" t="s">
        <v>414</v>
      </c>
      <c r="B24" s="486"/>
      <c r="C24" s="486"/>
      <c r="D24" s="486"/>
      <c r="E24" s="486"/>
      <c r="F24" s="486"/>
    </row>
    <row r="25" spans="1:7" ht="24" customHeight="1" x14ac:dyDescent="0.15"/>
    <row r="26" spans="1:7" ht="24" customHeight="1" x14ac:dyDescent="0.15">
      <c r="A26" s="465" t="s">
        <v>322</v>
      </c>
      <c r="B26" s="465"/>
      <c r="C26" s="70" t="s">
        <v>312</v>
      </c>
      <c r="D26" s="466" t="s">
        <v>313</v>
      </c>
      <c r="E26" s="466"/>
      <c r="F26" s="466"/>
    </row>
    <row r="27" spans="1:7" ht="7.5" customHeight="1" x14ac:dyDescent="0.15"/>
    <row r="28" spans="1:7" ht="21.75" customHeight="1" x14ac:dyDescent="0.15">
      <c r="A28" s="437"/>
      <c r="B28" s="439"/>
      <c r="C28" s="85" t="s">
        <v>156</v>
      </c>
      <c r="D28" s="162" t="s">
        <v>315</v>
      </c>
      <c r="E28" s="85" t="s">
        <v>143</v>
      </c>
      <c r="F28" s="85" t="s">
        <v>316</v>
      </c>
      <c r="G28" s="85" t="s">
        <v>323</v>
      </c>
    </row>
    <row r="29" spans="1:7" ht="21.75" customHeight="1" x14ac:dyDescent="0.15">
      <c r="A29" s="496" t="s">
        <v>170</v>
      </c>
      <c r="B29" s="501"/>
      <c r="C29" s="88"/>
      <c r="D29" s="23"/>
      <c r="E29" s="165" t="str">
        <f>IF(D29="","",DATEDIF(D29,Facesheet!$B$4,"Y"))</f>
        <v/>
      </c>
      <c r="F29" s="19"/>
      <c r="G29" s="53"/>
    </row>
    <row r="30" spans="1:7" ht="21.75" customHeight="1" x14ac:dyDescent="0.15">
      <c r="A30" s="496" t="s">
        <v>411</v>
      </c>
      <c r="B30" s="501"/>
      <c r="C30" s="88"/>
      <c r="D30" s="23"/>
      <c r="E30" s="32" t="str">
        <f>IF(D30="","",DATEDIF(D30,Facesheet!$B$4,"Y"))</f>
        <v/>
      </c>
      <c r="F30" s="19"/>
      <c r="G30" s="53"/>
    </row>
    <row r="31" spans="1:7" ht="21.75" customHeight="1" x14ac:dyDescent="0.15">
      <c r="A31" s="496" t="s">
        <v>415</v>
      </c>
      <c r="B31" s="501"/>
      <c r="C31" s="88"/>
      <c r="D31" s="23"/>
      <c r="E31" s="32" t="str">
        <f>IF(D31="","",DATEDIF(D31,Facesheet!$B$4,"Y"))</f>
        <v/>
      </c>
      <c r="F31" s="19"/>
      <c r="G31" s="53"/>
    </row>
    <row r="32" spans="1:7" ht="21.75" customHeight="1" x14ac:dyDescent="0.15">
      <c r="A32" s="496" t="s">
        <v>412</v>
      </c>
      <c r="B32" s="501"/>
      <c r="C32" s="88"/>
      <c r="D32" s="23"/>
      <c r="E32" s="32" t="str">
        <f>IF(D32="","",DATEDIF(D32,Facesheet!$B$4,"Y"))</f>
        <v/>
      </c>
      <c r="F32" s="19"/>
      <c r="G32" s="53"/>
    </row>
    <row r="33" spans="1:7" ht="21.75" customHeight="1" x14ac:dyDescent="0.15">
      <c r="A33" s="496" t="s">
        <v>416</v>
      </c>
      <c r="B33" s="501"/>
      <c r="C33" s="88"/>
      <c r="D33" s="23"/>
      <c r="E33" s="32" t="str">
        <f>IF(D33="","",DATEDIF(D33,Facesheet!$B$4,"Y"))</f>
        <v/>
      </c>
      <c r="F33" s="19"/>
      <c r="G33" s="53"/>
    </row>
    <row r="34" spans="1:7" ht="35.25" customHeight="1" x14ac:dyDescent="0.15">
      <c r="A34" s="502" t="s">
        <v>417</v>
      </c>
      <c r="B34" s="503"/>
      <c r="C34" s="88"/>
      <c r="D34" s="23"/>
      <c r="E34" s="32" t="str">
        <f>IF(D34="","",DATEDIF(D34,Facesheet!$B$4,"Y"))</f>
        <v/>
      </c>
      <c r="F34" s="19"/>
      <c r="G34" s="53"/>
    </row>
    <row r="35" spans="1:7" ht="21.75" customHeight="1" x14ac:dyDescent="0.15">
      <c r="A35" s="467" t="s">
        <v>418</v>
      </c>
      <c r="B35" s="486"/>
      <c r="C35" s="486"/>
      <c r="D35" s="486"/>
      <c r="E35" s="486"/>
      <c r="F35" s="486"/>
      <c r="G35" s="486"/>
    </row>
    <row r="36" spans="1:7" ht="24" customHeight="1" x14ac:dyDescent="0.15"/>
    <row r="37" spans="1:7" ht="24" customHeight="1" x14ac:dyDescent="0.15">
      <c r="A37" s="465" t="s">
        <v>325</v>
      </c>
      <c r="B37" s="465"/>
      <c r="C37" s="70" t="s">
        <v>312</v>
      </c>
      <c r="D37" s="466" t="s">
        <v>313</v>
      </c>
      <c r="E37" s="466"/>
      <c r="F37" s="466"/>
    </row>
    <row r="38" spans="1:7" ht="7.5" customHeight="1" x14ac:dyDescent="0.15"/>
    <row r="39" spans="1:7" ht="21.75" customHeight="1" x14ac:dyDescent="0.15">
      <c r="A39" s="437"/>
      <c r="B39" s="439"/>
      <c r="C39" s="85" t="s">
        <v>156</v>
      </c>
      <c r="D39" s="162" t="s">
        <v>315</v>
      </c>
      <c r="E39" s="85" t="s">
        <v>143</v>
      </c>
      <c r="F39" s="85" t="s">
        <v>316</v>
      </c>
      <c r="G39" s="85" t="s">
        <v>323</v>
      </c>
    </row>
    <row r="40" spans="1:7" ht="21.75" customHeight="1" x14ac:dyDescent="0.15">
      <c r="A40" s="496" t="s">
        <v>170</v>
      </c>
      <c r="B40" s="501"/>
      <c r="C40" s="88"/>
      <c r="D40" s="23"/>
      <c r="E40" s="165" t="str">
        <f>IF(D40="","",DATEDIF(D40,Facesheet!$B$4,"Y"))</f>
        <v/>
      </c>
      <c r="F40" s="19"/>
      <c r="G40" s="53"/>
    </row>
    <row r="41" spans="1:7" ht="21.75" customHeight="1" x14ac:dyDescent="0.15">
      <c r="A41" s="496" t="s">
        <v>411</v>
      </c>
      <c r="B41" s="501"/>
      <c r="C41" s="88"/>
      <c r="D41" s="23"/>
      <c r="E41" s="32" t="str">
        <f>IF(D41="","",DATEDIF(D41,Facesheet!$B$4,"Y"))</f>
        <v/>
      </c>
      <c r="F41" s="19"/>
      <c r="G41" s="53"/>
    </row>
    <row r="42" spans="1:7" ht="21.75" customHeight="1" x14ac:dyDescent="0.15">
      <c r="A42" s="496" t="s">
        <v>412</v>
      </c>
      <c r="B42" s="501"/>
      <c r="C42" s="88"/>
      <c r="D42" s="23"/>
      <c r="E42" s="32" t="str">
        <f>IF(D42="","",DATEDIF(D42,Facesheet!$B$4,"Y"))</f>
        <v/>
      </c>
      <c r="F42" s="19"/>
      <c r="G42" s="53"/>
    </row>
    <row r="43" spans="1:7" ht="21.75" customHeight="1" x14ac:dyDescent="0.15">
      <c r="A43" s="502" t="s">
        <v>419</v>
      </c>
      <c r="B43" s="503"/>
      <c r="C43" s="88"/>
      <c r="D43" s="23"/>
      <c r="E43" s="32" t="str">
        <f>IF(D43="","",DATEDIF(D43,Facesheet!$B$4,"Y"))</f>
        <v/>
      </c>
      <c r="F43" s="19"/>
      <c r="G43" s="53"/>
    </row>
    <row r="44" spans="1:7" ht="21.75" customHeight="1" x14ac:dyDescent="0.15">
      <c r="A44" s="467" t="s">
        <v>420</v>
      </c>
      <c r="B44" s="467"/>
      <c r="C44" s="467"/>
      <c r="D44" s="467"/>
      <c r="E44" s="467"/>
      <c r="F44" s="467"/>
      <c r="G44" s="467"/>
    </row>
    <row r="45" spans="1:7" ht="21.75" customHeight="1" x14ac:dyDescent="0.15"/>
    <row r="46" spans="1:7" ht="21.75" customHeight="1" x14ac:dyDescent="0.15"/>
    <row r="47" spans="1:7" ht="21.75" customHeight="1" x14ac:dyDescent="0.15"/>
    <row r="48" spans="1:7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</sheetData>
  <sheetProtection algorithmName="SHA-512" hashValue="Ms9lixx2FbkawXPUtjXNnaBNmeNiq+/4N4B9Gy01j8SrZQJi3Gp1lJ3htSOaUrcG/pf08jMJnhp+zJeobYf3EQ==" saltValue="lUFzOV4HYLocJYh0Udn4wA==" spinCount="100000" sheet="1" selectLockedCells="1"/>
  <mergeCells count="34">
    <mergeCell ref="A44:G44"/>
    <mergeCell ref="A39:B39"/>
    <mergeCell ref="A40:B40"/>
    <mergeCell ref="A41:B41"/>
    <mergeCell ref="A42:B42"/>
    <mergeCell ref="A43:B43"/>
    <mergeCell ref="A33:B33"/>
    <mergeCell ref="A34:B34"/>
    <mergeCell ref="A15:G15"/>
    <mergeCell ref="A35:G35"/>
    <mergeCell ref="A37:B37"/>
    <mergeCell ref="D37:F37"/>
    <mergeCell ref="A28:B28"/>
    <mergeCell ref="A29:B29"/>
    <mergeCell ref="A30:B30"/>
    <mergeCell ref="A31:B31"/>
    <mergeCell ref="A32:B32"/>
    <mergeCell ref="A22:B22"/>
    <mergeCell ref="A23:B23"/>
    <mergeCell ref="A24:F24"/>
    <mergeCell ref="A26:B26"/>
    <mergeCell ref="D26:F26"/>
    <mergeCell ref="A17:B17"/>
    <mergeCell ref="D17:F17"/>
    <mergeCell ref="A19:B19"/>
    <mergeCell ref="A20:B20"/>
    <mergeCell ref="A21:B21"/>
    <mergeCell ref="A2:D2"/>
    <mergeCell ref="D6:F6"/>
    <mergeCell ref="A9:B9"/>
    <mergeCell ref="A4:F4"/>
    <mergeCell ref="A5:B5"/>
    <mergeCell ref="A8:B8"/>
    <mergeCell ref="A6:B6"/>
  </mergeCells>
  <phoneticPr fontId="4"/>
  <conditionalFormatting sqref="G9">
    <cfRule type="cellIs" dxfId="60" priority="64" operator="between">
      <formula>43586</formula>
      <formula>43830</formula>
    </cfRule>
  </conditionalFormatting>
  <conditionalFormatting sqref="D10">
    <cfRule type="cellIs" dxfId="59" priority="32" operator="between">
      <formula>36370</formula>
      <formula>1</formula>
    </cfRule>
  </conditionalFormatting>
  <conditionalFormatting sqref="E10">
    <cfRule type="cellIs" dxfId="58" priority="27" operator="between">
      <formula>26</formula>
      <formula>120</formula>
    </cfRule>
  </conditionalFormatting>
  <conditionalFormatting sqref="E11">
    <cfRule type="cellIs" dxfId="57" priority="2" operator="between">
      <formula>36</formula>
      <formula>120</formula>
    </cfRule>
    <cfRule type="cellIs" dxfId="56" priority="26" operator="between">
      <formula>1</formula>
      <formula>25</formula>
    </cfRule>
  </conditionalFormatting>
  <conditionalFormatting sqref="E14">
    <cfRule type="cellIs" dxfId="55" priority="25" operator="between">
      <formula>54</formula>
      <formula>1</formula>
    </cfRule>
  </conditionalFormatting>
  <conditionalFormatting sqref="E13">
    <cfRule type="cellIs" dxfId="54" priority="7" operator="between">
      <formula>45</formula>
      <formula>1</formula>
    </cfRule>
    <cfRule type="cellIs" dxfId="53" priority="24" operator="between">
      <formula>55</formula>
      <formula>120</formula>
    </cfRule>
  </conditionalFormatting>
  <conditionalFormatting sqref="E12">
    <cfRule type="cellIs" dxfId="52" priority="1" operator="between">
      <formula>1</formula>
      <formula>35</formula>
    </cfRule>
    <cfRule type="cellIs" dxfId="51" priority="23" operator="between">
      <formula>46</formula>
      <formula>120</formula>
    </cfRule>
  </conditionalFormatting>
  <conditionalFormatting sqref="E23">
    <cfRule type="cellIs" dxfId="50" priority="22" operator="between">
      <formula>39</formula>
      <formula>1</formula>
    </cfRule>
  </conditionalFormatting>
  <conditionalFormatting sqref="D23">
    <cfRule type="cellIs" dxfId="49" priority="21" operator="greaterThan">
      <formula>31257</formula>
    </cfRule>
  </conditionalFormatting>
  <conditionalFormatting sqref="D30:D33">
    <cfRule type="cellIs" dxfId="48" priority="20" operator="between">
      <formula>32718</formula>
      <formula>1</formula>
    </cfRule>
  </conditionalFormatting>
  <conditionalFormatting sqref="E30:E33">
    <cfRule type="cellIs" dxfId="47" priority="18" operator="between">
      <formula>36</formula>
      <formula>120</formula>
    </cfRule>
  </conditionalFormatting>
  <conditionalFormatting sqref="E41:E43">
    <cfRule type="cellIs" dxfId="46" priority="17" operator="between">
      <formula>36</formula>
      <formula>120</formula>
    </cfRule>
  </conditionalFormatting>
  <conditionalFormatting sqref="D41:D43">
    <cfRule type="cellIs" dxfId="45" priority="16" operator="between">
      <formula>32718</formula>
      <formula>1</formula>
    </cfRule>
  </conditionalFormatting>
  <conditionalFormatting sqref="D34">
    <cfRule type="cellIs" dxfId="44" priority="12" operator="greaterThan">
      <formula>34909</formula>
    </cfRule>
    <cfRule type="cellIs" dxfId="43" priority="15" operator="between">
      <formula>32718</formula>
      <formula>1</formula>
    </cfRule>
  </conditionalFormatting>
  <conditionalFormatting sqref="E34">
    <cfRule type="cellIs" dxfId="42" priority="13" operator="between">
      <formula>1</formula>
      <formula>29</formula>
    </cfRule>
    <cfRule type="cellIs" dxfId="41" priority="14" operator="between">
      <formula>36</formula>
      <formula>120</formula>
    </cfRule>
  </conditionalFormatting>
  <conditionalFormatting sqref="D14">
    <cfRule type="cellIs" dxfId="40" priority="11" operator="greaterThan">
      <formula>25778</formula>
    </cfRule>
  </conditionalFormatting>
  <conditionalFormatting sqref="D13">
    <cfRule type="cellIs" dxfId="39" priority="8" operator="greaterThan">
      <formula>29065</formula>
    </cfRule>
    <cfRule type="cellIs" dxfId="38" priority="9" operator="between">
      <formula>25778</formula>
      <formula>1</formula>
    </cfRule>
  </conditionalFormatting>
  <conditionalFormatting sqref="D12">
    <cfRule type="cellIs" dxfId="37" priority="5" operator="greaterThan">
      <formula>32718</formula>
    </cfRule>
    <cfRule type="cellIs" dxfId="36" priority="6" operator="between">
      <formula>29065</formula>
      <formula>1</formula>
    </cfRule>
  </conditionalFormatting>
  <conditionalFormatting sqref="D11">
    <cfRule type="cellIs" dxfId="35" priority="3" operator="greaterThan">
      <formula>36370</formula>
    </cfRule>
    <cfRule type="cellIs" dxfId="34" priority="4" operator="between">
      <formula>32718</formula>
      <formula>1</formula>
    </cfRule>
  </conditionalFormatting>
  <dataValidations count="1">
    <dataValidation type="date" operator="greaterThanOrEqual" allowBlank="1" showInputMessage="1" showErrorMessage="1" errorTitle="申込できません" sqref="D11:D14 D29:D34 D40:D43" xr:uid="{6C19FFFC-456B-438B-B819-C167863E2AB9}">
      <formula1>$H$12</formula1>
    </dataValidation>
  </dataValidations>
  <pageMargins left="0.43307086614173229" right="0.23622047244094491" top="0.74803149606299213" bottom="0.74803149606299213" header="0.31496062992125984" footer="0.31496062992125984"/>
  <pageSetup paperSize="9" scale="91" fitToHeight="0" orientation="portrait" r:id="rId1"/>
  <rowBreaks count="1" manualBreakCount="1">
    <brk id="24" max="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1C92B2-F101-6240-8AEA-C43A6393B111}">
          <x14:formula1>
            <xm:f>'各番号（変更不可）'!$J$2:$J$41</xm:f>
          </x14:formula1>
          <xm:sqref>C5</xm:sqref>
        </x14:dataValidation>
        <x14:dataValidation type="list" allowBlank="1" showInputMessage="1" showErrorMessage="1" xr:uid="{4C9DB651-362B-47A3-ACB8-98F76979F4A1}">
          <x14:formula1>
            <xm:f>Facesheet!$B$6</xm:f>
          </x14:formula1>
          <xm:sqref>G40:G43 G29:G34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pageSetUpPr fitToPage="1"/>
  </sheetPr>
  <dimension ref="A1:G569"/>
  <sheetViews>
    <sheetView view="pageBreakPreview" zoomScale="70" zoomScaleNormal="100" zoomScaleSheetLayoutView="70" workbookViewId="0">
      <pane ySplit="5" topLeftCell="A6" activePane="bottomLeft" state="frozen"/>
      <selection activeCell="E74" sqref="E74"/>
      <selection pane="bottomLeft" activeCell="G33" sqref="G33"/>
    </sheetView>
  </sheetViews>
  <sheetFormatPr defaultColWidth="9" defaultRowHeight="13.5" x14ac:dyDescent="0.15"/>
  <cols>
    <col min="1" max="1" width="16" style="9" customWidth="1"/>
    <col min="2" max="2" width="19.25" style="9" customWidth="1"/>
    <col min="3" max="3" width="8.375" style="9" customWidth="1"/>
    <col min="4" max="4" width="14.625" style="33" customWidth="1"/>
    <col min="5" max="5" width="7.125" style="9" customWidth="1"/>
    <col min="6" max="6" width="32.25" style="9" customWidth="1"/>
    <col min="7" max="7" width="7.375" style="9" customWidth="1"/>
    <col min="8" max="106" width="3.625" style="9" customWidth="1"/>
    <col min="107" max="16384" width="9" style="9"/>
  </cols>
  <sheetData>
    <row r="1" spans="1:7" ht="14.25" x14ac:dyDescent="0.15">
      <c r="F1" s="154" t="s">
        <v>421</v>
      </c>
    </row>
    <row r="2" spans="1:7" ht="18.75" x14ac:dyDescent="0.15">
      <c r="A2" s="506" t="str">
        <f>"第"&amp;Facesheet!$B$2&amp;"回福岡県民スポーツ大会"</f>
        <v>第68回福岡県民スポーツ大会</v>
      </c>
      <c r="B2" s="506"/>
      <c r="C2" s="506"/>
      <c r="F2" s="154"/>
    </row>
    <row r="4" spans="1:7" ht="25.5" x14ac:dyDescent="0.15">
      <c r="A4" s="473" t="s">
        <v>422</v>
      </c>
      <c r="B4" s="473"/>
      <c r="C4" s="473"/>
      <c r="D4" s="473"/>
      <c r="E4" s="473"/>
      <c r="F4" s="473"/>
    </row>
    <row r="5" spans="1:7" s="8" customFormat="1" ht="21.75" customHeight="1" x14ac:dyDescent="0.15">
      <c r="A5" s="169" t="s">
        <v>230</v>
      </c>
      <c r="B5" s="226">
        <f>①役員名簿!$B$7</f>
        <v>0</v>
      </c>
      <c r="C5" s="227" t="s">
        <v>350</v>
      </c>
      <c r="D5" s="153"/>
    </row>
    <row r="6" spans="1:7" s="8" customFormat="1" ht="24" customHeight="1" x14ac:dyDescent="0.15">
      <c r="A6" s="157" t="s">
        <v>311</v>
      </c>
      <c r="B6" s="70" t="s">
        <v>312</v>
      </c>
      <c r="C6" s="466" t="s">
        <v>313</v>
      </c>
      <c r="D6" s="466"/>
      <c r="E6" s="466"/>
      <c r="F6" s="466"/>
    </row>
    <row r="7" spans="1:7" s="8" customFormat="1" ht="8.25" customHeight="1" x14ac:dyDescent="0.15">
      <c r="D7" s="505" t="s">
        <v>423</v>
      </c>
      <c r="E7" s="505"/>
      <c r="F7" s="505"/>
    </row>
    <row r="8" spans="1:7" s="8" customFormat="1" ht="21.75" customHeight="1" x14ac:dyDescent="0.15">
      <c r="A8" s="174"/>
      <c r="B8" s="174" t="s">
        <v>156</v>
      </c>
      <c r="C8" s="174" t="s">
        <v>424</v>
      </c>
      <c r="D8" s="176" t="s">
        <v>315</v>
      </c>
      <c r="E8" s="174" t="s">
        <v>143</v>
      </c>
      <c r="F8" s="174" t="s">
        <v>316</v>
      </c>
    </row>
    <row r="9" spans="1:7" s="8" customFormat="1" ht="21.75" customHeight="1" x14ac:dyDescent="0.15">
      <c r="A9" s="118" t="s">
        <v>170</v>
      </c>
      <c r="B9" s="14"/>
      <c r="C9" s="83"/>
      <c r="D9" s="23"/>
      <c r="E9" s="118" t="str">
        <f>IF(D9="","",DATEDIF(D9,Facesheet!$B$3,"Y"))</f>
        <v/>
      </c>
      <c r="F9" s="40"/>
      <c r="G9" s="181"/>
    </row>
    <row r="10" spans="1:7" s="8" customFormat="1" ht="21.75" customHeight="1" x14ac:dyDescent="0.15">
      <c r="A10" s="118" t="s">
        <v>171</v>
      </c>
      <c r="B10" s="14"/>
      <c r="C10" s="83"/>
      <c r="D10" s="23"/>
      <c r="E10" s="118" t="str">
        <f>IF(D10="","",DATEDIF(D10,Facesheet!$B$3,"Y"))</f>
        <v/>
      </c>
      <c r="F10" s="40"/>
      <c r="G10" s="181"/>
    </row>
    <row r="11" spans="1:7" s="8" customFormat="1" ht="21.75" customHeight="1" x14ac:dyDescent="0.15">
      <c r="A11" s="118" t="s">
        <v>171</v>
      </c>
      <c r="B11" s="14"/>
      <c r="C11" s="83"/>
      <c r="D11" s="23"/>
      <c r="E11" s="118" t="str">
        <f>IF(D11="","",DATEDIF(D11,Facesheet!$B$3,"Y"))</f>
        <v/>
      </c>
      <c r="F11" s="40"/>
    </row>
    <row r="12" spans="1:7" s="8" customFormat="1" ht="21.75" customHeight="1" x14ac:dyDescent="0.15">
      <c r="A12" s="118" t="s">
        <v>171</v>
      </c>
      <c r="B12" s="14"/>
      <c r="C12" s="83"/>
      <c r="D12" s="23"/>
      <c r="E12" s="118" t="str">
        <f>IF(D12="","",DATEDIF(D12,Facesheet!$B$3,"Y"))</f>
        <v/>
      </c>
      <c r="F12" s="40"/>
    </row>
    <row r="13" spans="1:7" s="8" customFormat="1" ht="21.75" customHeight="1" x14ac:dyDescent="0.15">
      <c r="A13" s="118" t="s">
        <v>425</v>
      </c>
      <c r="B13" s="14"/>
      <c r="C13" s="83"/>
      <c r="D13" s="23"/>
      <c r="E13" s="118" t="str">
        <f>IF(D13="","",DATEDIF(D13,Facesheet!$B$3,"Y"))</f>
        <v/>
      </c>
      <c r="F13" s="40"/>
    </row>
    <row r="14" spans="1:7" s="8" customFormat="1" ht="21.75" customHeight="1" x14ac:dyDescent="0.15">
      <c r="A14" s="476" t="s">
        <v>502</v>
      </c>
      <c r="B14" s="476"/>
      <c r="C14" s="476"/>
      <c r="D14" s="476"/>
      <c r="E14" s="476"/>
      <c r="F14" s="476"/>
    </row>
    <row r="15" spans="1:7" ht="24" customHeight="1" x14ac:dyDescent="0.15"/>
    <row r="16" spans="1:7" ht="24" customHeight="1" x14ac:dyDescent="0.15">
      <c r="A16" s="157" t="s">
        <v>321</v>
      </c>
      <c r="B16" s="70" t="s">
        <v>312</v>
      </c>
      <c r="C16" s="466" t="s">
        <v>313</v>
      </c>
      <c r="D16" s="466"/>
      <c r="E16" s="466"/>
      <c r="F16" s="466"/>
    </row>
    <row r="17" spans="1:7" ht="7.5" customHeight="1" x14ac:dyDescent="0.15"/>
    <row r="18" spans="1:7" ht="21.75" customHeight="1" x14ac:dyDescent="0.15">
      <c r="A18" s="85"/>
      <c r="B18" s="85" t="s">
        <v>156</v>
      </c>
      <c r="C18" s="85" t="s">
        <v>424</v>
      </c>
      <c r="D18" s="162" t="s">
        <v>315</v>
      </c>
      <c r="E18" s="85" t="s">
        <v>143</v>
      </c>
      <c r="F18" s="85" t="s">
        <v>316</v>
      </c>
    </row>
    <row r="19" spans="1:7" ht="21.75" customHeight="1" x14ac:dyDescent="0.15">
      <c r="A19" s="163" t="s">
        <v>170</v>
      </c>
      <c r="B19" s="88"/>
      <c r="C19" s="10"/>
      <c r="D19" s="20"/>
      <c r="E19" s="118" t="str">
        <f>IF(D19="","",DATEDIF(D19,Facesheet!$B$3,"Y"))</f>
        <v/>
      </c>
      <c r="F19" s="40"/>
    </row>
    <row r="20" spans="1:7" ht="21.75" customHeight="1" x14ac:dyDescent="0.15">
      <c r="A20" s="163" t="s">
        <v>171</v>
      </c>
      <c r="B20" s="88"/>
      <c r="C20" s="10"/>
      <c r="D20" s="20"/>
      <c r="E20" s="118" t="str">
        <f>IF(D20="","",DATEDIF(D20,Facesheet!$B$3,"Y"))</f>
        <v/>
      </c>
      <c r="F20" s="19"/>
    </row>
    <row r="21" spans="1:7" ht="21.75" customHeight="1" x14ac:dyDescent="0.15">
      <c r="A21" s="163" t="s">
        <v>171</v>
      </c>
      <c r="B21" s="88"/>
      <c r="C21" s="10"/>
      <c r="D21" s="20"/>
      <c r="E21" s="118" t="str">
        <f>IF(D21="","",DATEDIF(D21,Facesheet!$B$3,"Y"))</f>
        <v/>
      </c>
      <c r="F21" s="19"/>
    </row>
    <row r="22" spans="1:7" ht="21.75" customHeight="1" x14ac:dyDescent="0.15">
      <c r="A22" s="163" t="s">
        <v>171</v>
      </c>
      <c r="B22" s="88"/>
      <c r="C22" s="10"/>
      <c r="D22" s="20"/>
      <c r="E22" s="118" t="str">
        <f>IF(D22="","",DATEDIF(D22,Facesheet!$B$3,"Y"))</f>
        <v/>
      </c>
      <c r="F22" s="19"/>
    </row>
    <row r="23" spans="1:7" ht="21.75" customHeight="1" x14ac:dyDescent="0.15">
      <c r="A23" s="163" t="s">
        <v>425</v>
      </c>
      <c r="B23" s="88"/>
      <c r="C23" s="10"/>
      <c r="D23" s="20"/>
      <c r="E23" s="118" t="str">
        <f>IF(D23="","",DATEDIF(D23,Facesheet!$B$3,"Y"))</f>
        <v/>
      </c>
      <c r="F23" s="19"/>
    </row>
    <row r="24" spans="1:7" ht="21.75" customHeight="1" x14ac:dyDescent="0.15">
      <c r="A24" s="476" t="s">
        <v>426</v>
      </c>
      <c r="B24" s="476"/>
      <c r="C24" s="476"/>
      <c r="D24" s="476"/>
      <c r="E24" s="476"/>
      <c r="F24" s="476"/>
    </row>
    <row r="25" spans="1:7" ht="24" customHeight="1" x14ac:dyDescent="0.15"/>
    <row r="26" spans="1:7" ht="24" customHeight="1" x14ac:dyDescent="0.15">
      <c r="A26" s="157" t="s">
        <v>353</v>
      </c>
      <c r="B26" s="70" t="s">
        <v>312</v>
      </c>
      <c r="C26" s="466" t="s">
        <v>313</v>
      </c>
      <c r="D26" s="466"/>
      <c r="E26" s="466"/>
      <c r="F26" s="466"/>
    </row>
    <row r="27" spans="1:7" ht="7.5" customHeight="1" x14ac:dyDescent="0.15"/>
    <row r="28" spans="1:7" ht="21.75" customHeight="1" x14ac:dyDescent="0.15">
      <c r="A28" s="85"/>
      <c r="B28" s="85" t="s">
        <v>156</v>
      </c>
      <c r="C28" s="85" t="s">
        <v>424</v>
      </c>
      <c r="D28" s="162" t="s">
        <v>315</v>
      </c>
      <c r="E28" s="85" t="s">
        <v>143</v>
      </c>
      <c r="F28" s="85" t="s">
        <v>316</v>
      </c>
      <c r="G28" s="85" t="s">
        <v>427</v>
      </c>
    </row>
    <row r="29" spans="1:7" ht="21.75" customHeight="1" x14ac:dyDescent="0.15">
      <c r="A29" s="163" t="s">
        <v>170</v>
      </c>
      <c r="B29" s="88"/>
      <c r="C29" s="10"/>
      <c r="D29" s="20"/>
      <c r="E29" s="118" t="str">
        <f>IF(D29="","",DATEDIF(D29,Facesheet!$B$3,"Y"))</f>
        <v/>
      </c>
      <c r="F29" s="40"/>
      <c r="G29" s="50"/>
    </row>
    <row r="30" spans="1:7" ht="21.75" customHeight="1" x14ac:dyDescent="0.15">
      <c r="A30" s="163" t="s">
        <v>171</v>
      </c>
      <c r="B30" s="88"/>
      <c r="C30" s="10"/>
      <c r="D30" s="20"/>
      <c r="E30" s="32" t="str">
        <f>IF(D30="","",DATEDIF(D30,Facesheet!$B$3,"Y"))</f>
        <v/>
      </c>
      <c r="F30" s="19"/>
      <c r="G30" s="50"/>
    </row>
    <row r="31" spans="1:7" ht="21.75" customHeight="1" x14ac:dyDescent="0.15">
      <c r="A31" s="163" t="s">
        <v>171</v>
      </c>
      <c r="B31" s="88"/>
      <c r="C31" s="10"/>
      <c r="D31" s="20"/>
      <c r="E31" s="32" t="str">
        <f>IF(D31="","",DATEDIF(D31,Facesheet!$B$3,"Y"))</f>
        <v/>
      </c>
      <c r="F31" s="19"/>
      <c r="G31" s="50"/>
    </row>
    <row r="32" spans="1:7" ht="21.75" customHeight="1" x14ac:dyDescent="0.15">
      <c r="A32" s="163" t="s">
        <v>171</v>
      </c>
      <c r="B32" s="88"/>
      <c r="C32" s="10"/>
      <c r="D32" s="20"/>
      <c r="E32" s="32" t="str">
        <f>IF(D32="","",DATEDIF(D32,Facesheet!$B$3,"Y"))</f>
        <v/>
      </c>
      <c r="F32" s="19"/>
      <c r="G32" s="50"/>
    </row>
    <row r="33" spans="1:7" ht="21.75" customHeight="1" x14ac:dyDescent="0.15">
      <c r="A33" s="163" t="s">
        <v>425</v>
      </c>
      <c r="B33" s="88"/>
      <c r="C33" s="10"/>
      <c r="D33" s="20"/>
      <c r="E33" s="32" t="str">
        <f>IF(D33="","",DATEDIF(D33,Facesheet!$B$3,"Y"))</f>
        <v/>
      </c>
      <c r="F33" s="19"/>
      <c r="G33" s="50"/>
    </row>
    <row r="34" spans="1:7" ht="21.75" customHeight="1" x14ac:dyDescent="0.15">
      <c r="A34" s="476" t="s">
        <v>428</v>
      </c>
      <c r="B34" s="476"/>
      <c r="C34" s="476"/>
      <c r="D34" s="476"/>
      <c r="E34" s="476"/>
      <c r="F34" s="476"/>
      <c r="G34" s="476"/>
    </row>
    <row r="35" spans="1:7" ht="21.75" customHeight="1" x14ac:dyDescent="0.15">
      <c r="A35" s="494" t="s">
        <v>429</v>
      </c>
      <c r="B35" s="494"/>
      <c r="C35" s="494"/>
      <c r="D35" s="494"/>
      <c r="E35" s="494"/>
      <c r="F35" s="494"/>
      <c r="G35" s="494"/>
    </row>
    <row r="36" spans="1:7" ht="21.75" customHeight="1" x14ac:dyDescent="0.15"/>
    <row r="37" spans="1:7" ht="21.75" customHeight="1" x14ac:dyDescent="0.15"/>
    <row r="38" spans="1:7" ht="21.75" customHeight="1" x14ac:dyDescent="0.15"/>
    <row r="39" spans="1:7" ht="21.75" customHeight="1" x14ac:dyDescent="0.15"/>
    <row r="40" spans="1:7" ht="21.75" customHeight="1" x14ac:dyDescent="0.15"/>
    <row r="41" spans="1:7" ht="21.75" customHeight="1" x14ac:dyDescent="0.15"/>
    <row r="42" spans="1:7" ht="21.75" customHeight="1" x14ac:dyDescent="0.15"/>
    <row r="43" spans="1:7" ht="21.75" customHeight="1" x14ac:dyDescent="0.15"/>
    <row r="44" spans="1:7" ht="21.75" customHeight="1" x14ac:dyDescent="0.15"/>
    <row r="45" spans="1:7" ht="21.75" customHeight="1" x14ac:dyDescent="0.15"/>
    <row r="46" spans="1:7" ht="21.75" customHeight="1" x14ac:dyDescent="0.15"/>
    <row r="47" spans="1:7" ht="21.75" customHeight="1" x14ac:dyDescent="0.15"/>
    <row r="48" spans="1:7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</sheetData>
  <sheetProtection algorithmName="SHA-512" hashValue="FAbtmnakN0ImAGYq1pMB+Y98YySypkLvfHf6J6OI/oREZ/Y9dcQnu53tENz7x6JaVcFvJfTYgMvm4BoEjksAOg==" saltValue="PkvqKY6oFa1y5/6RR+Sbdw==" spinCount="100000" sheet="1" selectLockedCells="1"/>
  <dataConsolidate/>
  <mergeCells count="10">
    <mergeCell ref="A4:F4"/>
    <mergeCell ref="D7:F7"/>
    <mergeCell ref="A2:C2"/>
    <mergeCell ref="C6:F6"/>
    <mergeCell ref="A35:G35"/>
    <mergeCell ref="A14:F14"/>
    <mergeCell ref="C16:F16"/>
    <mergeCell ref="A24:F24"/>
    <mergeCell ref="C26:F26"/>
    <mergeCell ref="A34:G34"/>
  </mergeCells>
  <phoneticPr fontId="4"/>
  <conditionalFormatting sqref="D10:D13">
    <cfRule type="cellIs" dxfId="33" priority="4" operator="greaterThan">
      <formula>34790</formula>
    </cfRule>
  </conditionalFormatting>
  <conditionalFormatting sqref="E10:E13">
    <cfRule type="cellIs" dxfId="32" priority="3" operator="lessThan">
      <formula>30</formula>
    </cfRule>
  </conditionalFormatting>
  <conditionalFormatting sqref="D30:D33">
    <cfRule type="cellIs" dxfId="31" priority="2" operator="between">
      <formula>1</formula>
      <formula>30773</formula>
    </cfRule>
  </conditionalFormatting>
  <conditionalFormatting sqref="E30:E33">
    <cfRule type="cellIs" dxfId="30" priority="1" operator="between">
      <formula>41</formula>
      <formula>120</formula>
    </cfRule>
  </conditionalFormatting>
  <dataValidations count="1">
    <dataValidation type="list" allowBlank="1" showInputMessage="1" showErrorMessage="1" sqref="G29:G33" xr:uid="{7D574C13-0DE8-4A19-AA4A-4E8515DE920B}">
      <formula1>"○"</formula1>
    </dataValidation>
  </dataValidations>
  <pageMargins left="0.43307086614173229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C54B-E951-4715-8ED9-E18AF3263143}">
  <sheetPr codeName="Sheet11"/>
  <dimension ref="C5:F31"/>
  <sheetViews>
    <sheetView workbookViewId="0">
      <selection activeCell="D5" sqref="D5"/>
    </sheetView>
  </sheetViews>
  <sheetFormatPr defaultRowHeight="13.5" x14ac:dyDescent="0.15"/>
  <sheetData>
    <row r="5" spans="3:6" x14ac:dyDescent="0.15">
      <c r="C5">
        <f>'10.相撲'!B9</f>
        <v>0</v>
      </c>
      <c r="D5" t="str">
        <f>IF('10.相撲'!B9="", "", '10.相撲'!B9)</f>
        <v/>
      </c>
    </row>
    <row r="6" spans="3:6" x14ac:dyDescent="0.15">
      <c r="C6">
        <f>'10.相撲'!B10</f>
        <v>0</v>
      </c>
      <c r="D6" t="str">
        <f>IF('10.相撲'!B10="", "", '10.相撲'!B10)</f>
        <v/>
      </c>
      <c r="F6" t="s">
        <v>438</v>
      </c>
    </row>
    <row r="7" spans="3:6" x14ac:dyDescent="0.15">
      <c r="C7">
        <f>'10.相撲'!B11</f>
        <v>0</v>
      </c>
      <c r="D7" t="str">
        <f>IF('10.相撲'!B11="", "", '10.相撲'!B11)</f>
        <v/>
      </c>
    </row>
    <row r="8" spans="3:6" x14ac:dyDescent="0.15">
      <c r="C8">
        <f>'10.相撲'!B12</f>
        <v>0</v>
      </c>
      <c r="D8" t="str">
        <f>IF('10.相撲'!B12="", "", '10.相撲'!B12)</f>
        <v/>
      </c>
    </row>
    <row r="9" spans="3:6" x14ac:dyDescent="0.15">
      <c r="C9">
        <f>'10.相撲'!B13</f>
        <v>0</v>
      </c>
      <c r="D9" t="str">
        <f>IF('10.相撲'!B13="", "", '10.相撲'!B13)</f>
        <v/>
      </c>
    </row>
    <row r="10" spans="3:6" x14ac:dyDescent="0.15">
      <c r="C10">
        <f>'10.相撲'!B19</f>
        <v>0</v>
      </c>
      <c r="D10" t="str">
        <f>IF('10.相撲'!B19="", "", '10.相撲'!B19)</f>
        <v/>
      </c>
    </row>
    <row r="11" spans="3:6" x14ac:dyDescent="0.15">
      <c r="C11">
        <f>'10.相撲'!B20</f>
        <v>0</v>
      </c>
      <c r="D11" t="str">
        <f>IF('10.相撲'!B20="", "", '10.相撲'!B20)</f>
        <v/>
      </c>
    </row>
    <row r="12" spans="3:6" x14ac:dyDescent="0.15">
      <c r="C12">
        <f>'10.相撲'!B21</f>
        <v>0</v>
      </c>
      <c r="D12" t="str">
        <f>IF('10.相撲'!B21="", "", '10.相撲'!B21)</f>
        <v/>
      </c>
    </row>
    <row r="13" spans="3:6" x14ac:dyDescent="0.15">
      <c r="C13">
        <f>'10.相撲'!B22</f>
        <v>0</v>
      </c>
      <c r="D13" t="str">
        <f>IF('10.相撲'!B22="", "", '10.相撲'!B22)</f>
        <v/>
      </c>
    </row>
    <row r="14" spans="3:6" x14ac:dyDescent="0.15">
      <c r="C14">
        <f>'10.相撲'!B23</f>
        <v>0</v>
      </c>
      <c r="D14" t="str">
        <f>IF('10.相撲'!B23="", "", '10.相撲'!B23)</f>
        <v/>
      </c>
    </row>
    <row r="15" spans="3:6" x14ac:dyDescent="0.15">
      <c r="C15">
        <f>'10.相撲'!B28</f>
        <v>0</v>
      </c>
      <c r="D15" t="str">
        <f>IF('10.相撲'!B28="", "", '10.相撲'!B28)</f>
        <v/>
      </c>
    </row>
    <row r="16" spans="3:6" x14ac:dyDescent="0.15">
      <c r="C16">
        <f>'10.相撲'!B29</f>
        <v>0</v>
      </c>
      <c r="D16" t="str">
        <f>IF('10.相撲'!B29="", "", '10.相撲'!B29)</f>
        <v/>
      </c>
    </row>
    <row r="17" spans="3:4" x14ac:dyDescent="0.15">
      <c r="C17">
        <f>'10.相撲'!B30</f>
        <v>0</v>
      </c>
      <c r="D17" t="str">
        <f>IF('10.相撲'!B30="", "", '10.相撲'!B30)</f>
        <v/>
      </c>
    </row>
    <row r="18" spans="3:4" x14ac:dyDescent="0.15">
      <c r="C18">
        <f>'10.相撲'!B31</f>
        <v>0</v>
      </c>
      <c r="D18" t="str">
        <f>IF('10.相撲'!B31="", "", '10.相撲'!B31)</f>
        <v/>
      </c>
    </row>
    <row r="19" spans="3:4" x14ac:dyDescent="0.15">
      <c r="C19">
        <f>'10.相撲'!B32</f>
        <v>0</v>
      </c>
      <c r="D19" t="str">
        <f>IF('10.相撲'!B32="", "", '10.相撲'!B32)</f>
        <v/>
      </c>
    </row>
    <row r="20" spans="3:4" x14ac:dyDescent="0.15">
      <c r="C20">
        <f>'10.相撲'!B33</f>
        <v>0</v>
      </c>
      <c r="D20" t="str">
        <f>IF('10.相撲'!B33="", "", '10.相撲'!B33)</f>
        <v/>
      </c>
    </row>
    <row r="21" spans="3:4" x14ac:dyDescent="0.15">
      <c r="C21">
        <f>'10.相撲'!B34</f>
        <v>0</v>
      </c>
      <c r="D21" t="str">
        <f>IF('10.相撲'!B34="", "", '10.相撲'!B34)</f>
        <v/>
      </c>
    </row>
    <row r="22" spans="3:4" x14ac:dyDescent="0.15">
      <c r="C22">
        <f>'10.相撲'!B40</f>
        <v>0</v>
      </c>
      <c r="D22" t="str">
        <f>IF('10.相撲'!B40="", "", '10.相撲'!B40)</f>
        <v/>
      </c>
    </row>
    <row r="23" spans="3:4" x14ac:dyDescent="0.15">
      <c r="C23">
        <f>'10.相撲'!B41</f>
        <v>0</v>
      </c>
      <c r="D23" t="str">
        <f>IF('10.相撲'!B41="", "", '10.相撲'!B41)</f>
        <v/>
      </c>
    </row>
    <row r="24" spans="3:4" x14ac:dyDescent="0.15">
      <c r="C24">
        <f>'10.相撲'!B42</f>
        <v>0</v>
      </c>
      <c r="D24" t="str">
        <f>IF('10.相撲'!B42="", "", '10.相撲'!B42)</f>
        <v/>
      </c>
    </row>
    <row r="25" spans="3:4" x14ac:dyDescent="0.15">
      <c r="C25">
        <f>'10.相撲'!B43</f>
        <v>0</v>
      </c>
      <c r="D25" t="str">
        <f>IF('10.相撲'!B43="", "", '10.相撲'!B43)</f>
        <v/>
      </c>
    </row>
    <row r="26" spans="3:4" x14ac:dyDescent="0.15">
      <c r="C26">
        <f>'10.相撲'!B44</f>
        <v>0</v>
      </c>
      <c r="D26" t="str">
        <f>IF('10.相撲'!B44="", "", '10.相撲'!B44)</f>
        <v/>
      </c>
    </row>
    <row r="27" spans="3:4" x14ac:dyDescent="0.15">
      <c r="C27">
        <f>'10.相撲'!B45</f>
        <v>0</v>
      </c>
      <c r="D27" t="str">
        <f>IF('10.相撲'!B45="", "", '10.相撲'!B45)</f>
        <v/>
      </c>
    </row>
    <row r="28" spans="3:4" x14ac:dyDescent="0.15">
      <c r="C28">
        <f>'10.相撲'!B46</f>
        <v>0</v>
      </c>
      <c r="D28" t="str">
        <f>IF('10.相撲'!B46="", "", '10.相撲'!B46)</f>
        <v/>
      </c>
    </row>
    <row r="29" spans="3:4" x14ac:dyDescent="0.15">
      <c r="C29">
        <f>'10.相撲'!B47</f>
        <v>0</v>
      </c>
      <c r="D29" t="str">
        <f>IF('10.相撲'!B47="", "", '10.相撲'!B47)</f>
        <v/>
      </c>
    </row>
    <row r="30" spans="3:4" x14ac:dyDescent="0.15">
      <c r="C30">
        <f>'10.相撲'!B48</f>
        <v>0</v>
      </c>
      <c r="D30" t="str">
        <f>IF('10.相撲'!B48="", "", '10.相撲'!B48)</f>
        <v/>
      </c>
    </row>
    <row r="31" spans="3:4" x14ac:dyDescent="0.15">
      <c r="C31">
        <f>'10.相撲'!B49</f>
        <v>0</v>
      </c>
      <c r="D31" t="str">
        <f>IF('10.相撲'!B49="", "", '10.相撲'!B49)</f>
        <v/>
      </c>
    </row>
  </sheetData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>
    <pageSetUpPr fitToPage="1"/>
  </sheetPr>
  <dimension ref="A1:K575"/>
  <sheetViews>
    <sheetView view="pageBreakPreview" zoomScale="70" zoomScaleNormal="100" zoomScaleSheetLayoutView="70" workbookViewId="0">
      <pane ySplit="5" topLeftCell="A6" activePane="bottomLeft" state="frozen"/>
      <selection activeCell="E74" sqref="E74"/>
      <selection pane="bottomLeft" activeCell="F31" sqref="F31"/>
    </sheetView>
  </sheetViews>
  <sheetFormatPr defaultColWidth="9" defaultRowHeight="14.25" x14ac:dyDescent="0.15"/>
  <cols>
    <col min="1" max="1" width="11.75" style="7" customWidth="1"/>
    <col min="2" max="2" width="18" style="7" customWidth="1"/>
    <col min="3" max="3" width="14.125" style="30" customWidth="1"/>
    <col min="4" max="4" width="6.75" style="7" customWidth="1"/>
    <col min="5" max="5" width="38.75" style="7" customWidth="1"/>
    <col min="6" max="6" width="6.625" style="7" customWidth="1"/>
    <col min="7" max="7" width="6.125" style="7" customWidth="1"/>
    <col min="8" max="10" width="3.625" style="7" customWidth="1"/>
    <col min="11" max="11" width="3.625" style="7" hidden="1" customWidth="1"/>
    <col min="12" max="106" width="3.625" style="7" customWidth="1"/>
    <col min="107" max="16384" width="9" style="7"/>
  </cols>
  <sheetData>
    <row r="1" spans="1:11" x14ac:dyDescent="0.15">
      <c r="F1" s="152" t="s">
        <v>430</v>
      </c>
    </row>
    <row r="2" spans="1:11" s="8" customFormat="1" ht="18.75" x14ac:dyDescent="0.15">
      <c r="A2" s="506" t="str">
        <f>"第"&amp;Facesheet!$B$2&amp;"回福岡県民スポーツ大会"</f>
        <v>第68回福岡県民スポーツ大会</v>
      </c>
      <c r="B2" s="506"/>
      <c r="C2" s="506"/>
      <c r="F2" s="154"/>
    </row>
    <row r="4" spans="1:11" ht="25.5" x14ac:dyDescent="0.15">
      <c r="A4" s="468" t="s">
        <v>431</v>
      </c>
      <c r="B4" s="468"/>
      <c r="C4" s="468"/>
      <c r="D4" s="468"/>
      <c r="E4" s="468"/>
      <c r="F4" s="468"/>
    </row>
    <row r="5" spans="1:11" ht="21.75" customHeight="1" x14ac:dyDescent="0.15">
      <c r="A5" s="142" t="s">
        <v>230</v>
      </c>
      <c r="B5" s="226">
        <f>①役員名簿!$B$7</f>
        <v>0</v>
      </c>
      <c r="C5" s="212" t="s">
        <v>350</v>
      </c>
    </row>
    <row r="6" spans="1:11" ht="24" customHeight="1" x14ac:dyDescent="0.15">
      <c r="A6" s="228" t="s">
        <v>351</v>
      </c>
      <c r="B6" s="229" t="s">
        <v>390</v>
      </c>
      <c r="C6" s="229"/>
    </row>
    <row r="7" spans="1:11" ht="8.25" customHeight="1" x14ac:dyDescent="0.15">
      <c r="C7" s="230"/>
    </row>
    <row r="8" spans="1:11" ht="21.75" customHeight="1" x14ac:dyDescent="0.15">
      <c r="A8" s="85"/>
      <c r="B8" s="85" t="s">
        <v>156</v>
      </c>
      <c r="C8" s="162" t="s">
        <v>315</v>
      </c>
      <c r="D8" s="85" t="s">
        <v>143</v>
      </c>
      <c r="E8" s="85" t="s">
        <v>144</v>
      </c>
      <c r="F8" s="213" t="s">
        <v>374</v>
      </c>
    </row>
    <row r="9" spans="1:11" ht="21.75" customHeight="1" x14ac:dyDescent="0.15">
      <c r="A9" s="163" t="s">
        <v>170</v>
      </c>
      <c r="B9" s="88"/>
      <c r="C9" s="20"/>
      <c r="D9" s="163" t="str">
        <f>IF(C9="","",DATEDIF(C9,Facesheet!$B$3,"Y"))</f>
        <v/>
      </c>
      <c r="E9" s="19"/>
      <c r="F9" s="10"/>
    </row>
    <row r="10" spans="1:11" ht="21.75" customHeight="1" x14ac:dyDescent="0.15">
      <c r="A10" s="163" t="s">
        <v>411</v>
      </c>
      <c r="B10" s="88"/>
      <c r="C10" s="20"/>
      <c r="D10" s="163" t="str">
        <f>IF(C10="","",DATEDIF(C10,Facesheet!$B$3,"Y"))</f>
        <v/>
      </c>
      <c r="E10" s="19"/>
      <c r="F10" s="10"/>
    </row>
    <row r="11" spans="1:11" ht="21.75" customHeight="1" x14ac:dyDescent="0.15">
      <c r="A11" s="163" t="s">
        <v>412</v>
      </c>
      <c r="B11" s="88"/>
      <c r="C11" s="20"/>
      <c r="D11" s="163" t="str">
        <f>IF(C11="","",DATEDIF(C11,Facesheet!$B$3,"Y"))</f>
        <v/>
      </c>
      <c r="E11" s="19"/>
      <c r="F11" s="10"/>
    </row>
    <row r="12" spans="1:11" ht="21.75" customHeight="1" x14ac:dyDescent="0.15">
      <c r="A12" s="163" t="s">
        <v>419</v>
      </c>
      <c r="B12" s="88"/>
      <c r="C12" s="20"/>
      <c r="D12" s="163" t="str">
        <f>IF(C12="","",DATEDIF(C12,Facesheet!$B$3,"Y"))</f>
        <v/>
      </c>
      <c r="E12" s="19"/>
      <c r="F12" s="10"/>
      <c r="K12" s="7" t="s">
        <v>360</v>
      </c>
    </row>
    <row r="13" spans="1:11" ht="21.75" customHeight="1" x14ac:dyDescent="0.15">
      <c r="A13" s="163" t="s">
        <v>432</v>
      </c>
      <c r="B13" s="88"/>
      <c r="C13" s="20"/>
      <c r="D13" s="163" t="str">
        <f>IF(C13="","",DATEDIF(C13,Facesheet!$B$3,"Y"))</f>
        <v/>
      </c>
      <c r="E13" s="19"/>
      <c r="F13" s="10"/>
    </row>
    <row r="14" spans="1:11" ht="21.75" customHeight="1" x14ac:dyDescent="0.15">
      <c r="A14" s="467" t="s">
        <v>433</v>
      </c>
      <c r="B14" s="467"/>
      <c r="C14" s="467"/>
      <c r="D14" s="467"/>
      <c r="E14" s="467"/>
      <c r="F14" s="467"/>
    </row>
    <row r="15" spans="1:11" ht="24" customHeight="1" x14ac:dyDescent="0.15"/>
    <row r="16" spans="1:11" ht="24" customHeight="1" x14ac:dyDescent="0.15">
      <c r="A16" s="228" t="s">
        <v>351</v>
      </c>
      <c r="B16" s="229" t="s">
        <v>345</v>
      </c>
      <c r="C16" s="230"/>
    </row>
    <row r="17" spans="1:7" ht="9" customHeight="1" x14ac:dyDescent="0.15">
      <c r="C17" s="231"/>
    </row>
    <row r="18" spans="1:7" ht="21.75" customHeight="1" x14ac:dyDescent="0.15">
      <c r="A18" s="85"/>
      <c r="B18" s="85" t="s">
        <v>156</v>
      </c>
      <c r="C18" s="162" t="s">
        <v>315</v>
      </c>
      <c r="D18" s="85" t="s">
        <v>143</v>
      </c>
      <c r="E18" s="85" t="s">
        <v>144</v>
      </c>
      <c r="F18" s="213" t="s">
        <v>374</v>
      </c>
    </row>
    <row r="19" spans="1:7" ht="21.75" customHeight="1" x14ac:dyDescent="0.15">
      <c r="A19" s="163" t="s">
        <v>170</v>
      </c>
      <c r="B19" s="88"/>
      <c r="C19" s="20"/>
      <c r="D19" s="163" t="str">
        <f>IF(C19="","",DATEDIF(C19,Facesheet!$B$3,"Y"))</f>
        <v/>
      </c>
      <c r="E19" s="19"/>
      <c r="F19" s="10"/>
    </row>
    <row r="20" spans="1:7" ht="21.75" customHeight="1" x14ac:dyDescent="0.15">
      <c r="A20" s="163" t="s">
        <v>411</v>
      </c>
      <c r="B20" s="88"/>
      <c r="C20" s="20"/>
      <c r="D20" s="163" t="str">
        <f>IF(C20="","",DATEDIF(C20,Facesheet!$B$3,"Y"))</f>
        <v/>
      </c>
      <c r="E20" s="19"/>
      <c r="F20" s="10"/>
    </row>
    <row r="21" spans="1:7" ht="21.75" customHeight="1" x14ac:dyDescent="0.15">
      <c r="A21" s="163" t="s">
        <v>412</v>
      </c>
      <c r="B21" s="88"/>
      <c r="C21" s="20"/>
      <c r="D21" s="163" t="str">
        <f>IF(C21="","",DATEDIF(C21,Facesheet!$B$3,"Y"))</f>
        <v/>
      </c>
      <c r="E21" s="19"/>
      <c r="F21" s="10"/>
    </row>
    <row r="22" spans="1:7" ht="21.75" customHeight="1" x14ac:dyDescent="0.15">
      <c r="A22" s="163" t="s">
        <v>419</v>
      </c>
      <c r="B22" s="88"/>
      <c r="C22" s="20"/>
      <c r="D22" s="163" t="str">
        <f>IF(C22="","",DATEDIF(C22,Facesheet!$B$3,"Y"))</f>
        <v/>
      </c>
      <c r="E22" s="19"/>
      <c r="F22" s="10"/>
    </row>
    <row r="23" spans="1:7" ht="21.75" customHeight="1" x14ac:dyDescent="0.15">
      <c r="A23" s="163" t="s">
        <v>434</v>
      </c>
      <c r="B23" s="88"/>
      <c r="C23" s="20"/>
      <c r="D23" s="163" t="str">
        <f>IF(C23="","",DATEDIF(C23,Facesheet!$B$3,"Y"))</f>
        <v/>
      </c>
      <c r="E23" s="19"/>
      <c r="F23" s="10"/>
    </row>
    <row r="24" spans="1:7" ht="21.75" customHeight="1" x14ac:dyDescent="0.15">
      <c r="A24" s="467" t="s">
        <v>433</v>
      </c>
      <c r="B24" s="467"/>
      <c r="C24" s="467"/>
      <c r="D24" s="467"/>
      <c r="E24" s="467"/>
      <c r="F24" s="467"/>
    </row>
    <row r="25" spans="1:7" ht="24" customHeight="1" x14ac:dyDescent="0.15"/>
    <row r="26" spans="1:7" ht="24" customHeight="1" x14ac:dyDescent="0.15">
      <c r="A26" s="228" t="s">
        <v>353</v>
      </c>
    </row>
    <row r="27" spans="1:7" ht="21.75" customHeight="1" x14ac:dyDescent="0.15">
      <c r="A27" s="85"/>
      <c r="B27" s="85" t="s">
        <v>156</v>
      </c>
      <c r="C27" s="196" t="s">
        <v>315</v>
      </c>
      <c r="D27" s="111" t="s">
        <v>143</v>
      </c>
      <c r="E27" s="111" t="s">
        <v>144</v>
      </c>
      <c r="F27" s="213" t="s">
        <v>374</v>
      </c>
      <c r="G27" s="85" t="s">
        <v>323</v>
      </c>
    </row>
    <row r="28" spans="1:7" ht="21.75" customHeight="1" x14ac:dyDescent="0.15">
      <c r="A28" s="163" t="s">
        <v>170</v>
      </c>
      <c r="B28" s="88"/>
      <c r="C28" s="103"/>
      <c r="D28" s="192" t="str">
        <f>IF(C28="","",DATEDIF(C28,Facesheet!$B$3,"Y"))</f>
        <v/>
      </c>
      <c r="E28" s="42"/>
      <c r="F28" s="10"/>
      <c r="G28" s="10"/>
    </row>
    <row r="29" spans="1:7" ht="21.75" customHeight="1" x14ac:dyDescent="0.15">
      <c r="A29" s="163" t="s">
        <v>411</v>
      </c>
      <c r="B29" s="88"/>
      <c r="C29" s="103"/>
      <c r="D29" s="192" t="str">
        <f>IF(C29="","",DATEDIF(C29,Facesheet!$B$3,"Y"))</f>
        <v/>
      </c>
      <c r="E29" s="42"/>
      <c r="F29" s="10"/>
      <c r="G29" s="10"/>
    </row>
    <row r="30" spans="1:7" ht="21.75" customHeight="1" x14ac:dyDescent="0.15">
      <c r="A30" s="163" t="s">
        <v>415</v>
      </c>
      <c r="B30" s="88"/>
      <c r="C30" s="103"/>
      <c r="D30" s="192" t="str">
        <f>IF(C30="","",DATEDIF(C30,Facesheet!$B$3,"Y"))</f>
        <v/>
      </c>
      <c r="E30" s="42"/>
      <c r="F30" s="10"/>
      <c r="G30" s="10"/>
    </row>
    <row r="31" spans="1:7" ht="21.75" customHeight="1" x14ac:dyDescent="0.15">
      <c r="A31" s="163" t="s">
        <v>412</v>
      </c>
      <c r="B31" s="88"/>
      <c r="C31" s="103"/>
      <c r="D31" s="192" t="str">
        <f>IF(C31="","",DATEDIF(C31,Facesheet!$B$3,"Y"))</f>
        <v/>
      </c>
      <c r="E31" s="42"/>
      <c r="F31" s="10"/>
      <c r="G31" s="10"/>
    </row>
    <row r="32" spans="1:7" ht="21.75" customHeight="1" x14ac:dyDescent="0.15">
      <c r="A32" s="163" t="s">
        <v>416</v>
      </c>
      <c r="B32" s="88"/>
      <c r="C32" s="103"/>
      <c r="D32" s="192" t="str">
        <f>IF(C32="","",DATEDIF(C32,Facesheet!$B$3,"Y"))</f>
        <v/>
      </c>
      <c r="E32" s="42"/>
      <c r="F32" s="10"/>
      <c r="G32" s="10"/>
    </row>
    <row r="33" spans="1:7" ht="21.75" customHeight="1" x14ac:dyDescent="0.15">
      <c r="A33" s="163" t="s">
        <v>419</v>
      </c>
      <c r="B33" s="88"/>
      <c r="C33" s="103"/>
      <c r="D33" s="192" t="str">
        <f>IF(C33="","",DATEDIF(C33,Facesheet!$B$3,"Y"))</f>
        <v/>
      </c>
      <c r="E33" s="42"/>
      <c r="F33" s="10"/>
      <c r="G33" s="10"/>
    </row>
    <row r="34" spans="1:7" ht="21.75" customHeight="1" x14ac:dyDescent="0.15">
      <c r="A34" s="163" t="s">
        <v>434</v>
      </c>
      <c r="B34" s="88"/>
      <c r="C34" s="103"/>
      <c r="D34" s="192" t="str">
        <f>IF(C34="","",DATEDIF(C34,Facesheet!$B$3,"Y"))</f>
        <v/>
      </c>
      <c r="E34" s="42"/>
      <c r="F34" s="10"/>
      <c r="G34" s="10"/>
    </row>
    <row r="35" spans="1:7" ht="21.75" customHeight="1" x14ac:dyDescent="0.15">
      <c r="A35" s="467" t="s">
        <v>435</v>
      </c>
      <c r="B35" s="467"/>
      <c r="C35" s="467"/>
      <c r="D35" s="467"/>
      <c r="E35" s="467"/>
      <c r="F35" s="467"/>
      <c r="G35" s="467"/>
    </row>
    <row r="36" spans="1:7" ht="21.75" customHeight="1" x14ac:dyDescent="0.15">
      <c r="A36" s="487" t="s">
        <v>436</v>
      </c>
      <c r="B36" s="491"/>
      <c r="C36" s="491"/>
      <c r="D36" s="491"/>
      <c r="E36" s="491"/>
      <c r="F36" s="491"/>
      <c r="G36" s="491"/>
    </row>
    <row r="37" spans="1:7" ht="24" customHeight="1" x14ac:dyDescent="0.15"/>
    <row r="38" spans="1:7" ht="24" customHeight="1" x14ac:dyDescent="0.15">
      <c r="A38" s="228"/>
      <c r="B38" s="228" t="s">
        <v>437</v>
      </c>
    </row>
    <row r="39" spans="1:7" ht="21.75" customHeight="1" x14ac:dyDescent="0.15">
      <c r="B39" s="85" t="s">
        <v>156</v>
      </c>
      <c r="C39" s="196" t="s">
        <v>315</v>
      </c>
      <c r="D39" s="111" t="s">
        <v>143</v>
      </c>
      <c r="E39" s="85" t="s">
        <v>316</v>
      </c>
      <c r="F39" s="213" t="s">
        <v>374</v>
      </c>
    </row>
    <row r="40" spans="1:7" ht="21.75" customHeight="1" x14ac:dyDescent="0.15">
      <c r="B40" s="88"/>
      <c r="C40" s="22"/>
      <c r="D40" s="167" t="str">
        <f>IF(C40="","",DATEDIF(C40,Facesheet!$B$3,"Y"))</f>
        <v/>
      </c>
      <c r="E40" s="11"/>
      <c r="F40" s="10"/>
    </row>
    <row r="41" spans="1:7" ht="21.75" customHeight="1" x14ac:dyDescent="0.15">
      <c r="B41" s="88"/>
      <c r="C41" s="22"/>
      <c r="D41" s="167" t="str">
        <f>IF(C41="","",DATEDIF(C41,Facesheet!$B$3,"Y"))</f>
        <v/>
      </c>
      <c r="E41" s="11"/>
      <c r="F41" s="10"/>
    </row>
    <row r="42" spans="1:7" ht="21.75" customHeight="1" x14ac:dyDescent="0.15">
      <c r="B42" s="88"/>
      <c r="C42" s="22"/>
      <c r="D42" s="167" t="str">
        <f>IF(C42="","",DATEDIF(C42,Facesheet!$B$3,"Y"))</f>
        <v/>
      </c>
      <c r="E42" s="11"/>
      <c r="F42" s="10"/>
    </row>
    <row r="43" spans="1:7" ht="21.75" customHeight="1" x14ac:dyDescent="0.15">
      <c r="B43" s="88"/>
      <c r="C43" s="22"/>
      <c r="D43" s="167" t="str">
        <f>IF(C43="","",DATEDIF(C43,Facesheet!$B$3,"Y"))</f>
        <v/>
      </c>
      <c r="E43" s="11"/>
      <c r="F43" s="10"/>
    </row>
    <row r="44" spans="1:7" ht="21.75" customHeight="1" x14ac:dyDescent="0.15">
      <c r="B44" s="88"/>
      <c r="C44" s="22"/>
      <c r="D44" s="167" t="str">
        <f>IF(C44="","",DATEDIF(C44,Facesheet!$B$3,"Y"))</f>
        <v/>
      </c>
      <c r="E44" s="11"/>
      <c r="F44" s="10"/>
    </row>
    <row r="45" spans="1:7" ht="21.75" customHeight="1" x14ac:dyDescent="0.15">
      <c r="B45" s="88"/>
      <c r="C45" s="22"/>
      <c r="D45" s="167" t="str">
        <f>IF(C45="","",DATEDIF(C45,Facesheet!$B$3,"Y"))</f>
        <v/>
      </c>
      <c r="E45" s="11"/>
      <c r="F45" s="10"/>
    </row>
    <row r="46" spans="1:7" ht="21.75" customHeight="1" x14ac:dyDescent="0.15">
      <c r="B46" s="88"/>
      <c r="C46" s="22"/>
      <c r="D46" s="167" t="str">
        <f>IF(C46="","",DATEDIF(C46,Facesheet!$B$3,"Y"))</f>
        <v/>
      </c>
      <c r="E46" s="11"/>
      <c r="F46" s="10"/>
    </row>
    <row r="47" spans="1:7" ht="21.75" customHeight="1" x14ac:dyDescent="0.15">
      <c r="B47" s="88"/>
      <c r="C47" s="22"/>
      <c r="D47" s="167" t="str">
        <f>IF(C47="","",DATEDIF(C47,Facesheet!$B$3,"Y"))</f>
        <v/>
      </c>
      <c r="E47" s="11"/>
      <c r="F47" s="10"/>
    </row>
    <row r="48" spans="1:7" ht="21.75" customHeight="1" x14ac:dyDescent="0.15">
      <c r="B48" s="88"/>
      <c r="C48" s="22"/>
      <c r="D48" s="167" t="str">
        <f>IF(C48="","",DATEDIF(C48,Facesheet!$B$3,"Y"))</f>
        <v/>
      </c>
      <c r="E48" s="11"/>
      <c r="F48" s="10"/>
    </row>
    <row r="49" spans="2:6" ht="21.75" customHeight="1" x14ac:dyDescent="0.15">
      <c r="B49" s="88"/>
      <c r="C49" s="22"/>
      <c r="D49" s="167" t="str">
        <f>IF(C49="","",DATEDIF(C49,Facesheet!$B$3,"Y"))</f>
        <v/>
      </c>
      <c r="E49" s="239"/>
      <c r="F49" s="10"/>
    </row>
    <row r="50" spans="2:6" ht="21.75" customHeight="1" x14ac:dyDescent="0.15">
      <c r="B50" s="467" t="s">
        <v>433</v>
      </c>
      <c r="C50" s="467"/>
      <c r="D50" s="467"/>
      <c r="E50" s="467"/>
      <c r="F50" s="467"/>
    </row>
    <row r="51" spans="2:6" ht="21.75" customHeight="1" x14ac:dyDescent="0.15"/>
    <row r="52" spans="2:6" ht="21.75" customHeight="1" x14ac:dyDescent="0.15"/>
    <row r="53" spans="2:6" ht="21.75" customHeight="1" x14ac:dyDescent="0.15"/>
    <row r="54" spans="2:6" ht="21.75" customHeight="1" x14ac:dyDescent="0.15"/>
    <row r="55" spans="2:6" ht="21.75" customHeight="1" x14ac:dyDescent="0.15"/>
    <row r="56" spans="2:6" ht="21.75" customHeight="1" x14ac:dyDescent="0.15"/>
    <row r="57" spans="2:6" ht="21.75" customHeight="1" x14ac:dyDescent="0.15"/>
    <row r="58" spans="2:6" ht="21.75" customHeight="1" x14ac:dyDescent="0.15"/>
    <row r="59" spans="2:6" ht="21.75" customHeight="1" x14ac:dyDescent="0.15"/>
    <row r="60" spans="2:6" ht="21.75" customHeight="1" x14ac:dyDescent="0.15"/>
    <row r="61" spans="2:6" ht="21.75" customHeight="1" x14ac:dyDescent="0.15"/>
    <row r="62" spans="2:6" ht="21.75" customHeight="1" x14ac:dyDescent="0.15"/>
    <row r="63" spans="2:6" ht="21.75" customHeight="1" x14ac:dyDescent="0.15"/>
    <row r="64" spans="2:6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</sheetData>
  <sheetProtection algorithmName="SHA-512" hashValue="1oyQdvrr7F+foWCVTlNpGyxMy2/sqnBuQ4Y6qr+QLtcIHRPg/9Q2rxVDzKnWcNGENU7zacO8GAx+5KrRdg6lGw==" saltValue="7B74gOi52hCbDyY1Zq2G8w==" spinCount="100000" sheet="1" selectLockedCells="1"/>
  <mergeCells count="7">
    <mergeCell ref="A35:G35"/>
    <mergeCell ref="A36:G36"/>
    <mergeCell ref="B50:F50"/>
    <mergeCell ref="A4:F4"/>
    <mergeCell ref="A2:C2"/>
    <mergeCell ref="A14:F14"/>
    <mergeCell ref="A24:F24"/>
  </mergeCells>
  <phoneticPr fontId="4"/>
  <conditionalFormatting sqref="D19:D22">
    <cfRule type="containsText" dxfId="29" priority="18" operator="containsText" text="122">
      <formula>NOT(ISERROR(SEARCH("122",D19)))</formula>
    </cfRule>
  </conditionalFormatting>
  <conditionalFormatting sqref="D23">
    <cfRule type="containsText" dxfId="28" priority="17" operator="containsText" text="122">
      <formula>NOT(ISERROR(SEARCH("122",D23)))</formula>
    </cfRule>
  </conditionalFormatting>
  <conditionalFormatting sqref="D9:D13">
    <cfRule type="cellIs" dxfId="27" priority="16" operator="equal">
      <formula>122</formula>
    </cfRule>
  </conditionalFormatting>
  <conditionalFormatting sqref="D40:D49">
    <cfRule type="containsText" dxfId="26" priority="11" operator="containsText" text="122">
      <formula>NOT(ISERROR(SEARCH("122",D40)))</formula>
    </cfRule>
  </conditionalFormatting>
  <conditionalFormatting sqref="D29:D34">
    <cfRule type="cellIs" dxfId="25" priority="2" operator="between">
      <formula>41</formula>
      <formula>120</formula>
    </cfRule>
  </conditionalFormatting>
  <conditionalFormatting sqref="C29:C34">
    <cfRule type="cellIs" dxfId="24" priority="1" operator="between">
      <formula>30773</formula>
      <formula>1</formula>
    </cfRule>
  </conditionalFormatting>
  <dataValidations count="1">
    <dataValidation type="list" allowBlank="1" showInputMessage="1" showErrorMessage="1" sqref="F9:F13 F19:F23 F28:G34 F40:F49" xr:uid="{782AFE9B-2D42-479A-A5CD-138B68AC3FA4}">
      <formula1>"○"</formula1>
    </dataValidation>
  </dataValidations>
  <pageMargins left="0.43307086614173229" right="0.23622047244094491" top="0.74803149606299213" bottom="0.74803149606299213" header="0.31496062992125984" footer="0.31496062992125984"/>
  <pageSetup paperSize="9" scale="96" fitToHeight="0" orientation="portrait" r:id="rId1"/>
  <rowBreaks count="1" manualBreakCount="1">
    <brk id="36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>
    <pageSetUpPr fitToPage="1"/>
  </sheetPr>
  <dimension ref="A1:G569"/>
  <sheetViews>
    <sheetView view="pageBreakPreview" zoomScale="55" zoomScaleNormal="100" zoomScaleSheetLayoutView="55" workbookViewId="0">
      <pane ySplit="5" topLeftCell="A6" activePane="bottomLeft" state="frozen"/>
      <selection activeCell="E74" sqref="E74"/>
      <selection pane="bottomLeft" activeCell="D18" sqref="D18"/>
    </sheetView>
  </sheetViews>
  <sheetFormatPr defaultColWidth="9" defaultRowHeight="14.25" x14ac:dyDescent="0.15"/>
  <cols>
    <col min="1" max="1" width="11.375" style="7" customWidth="1"/>
    <col min="2" max="2" width="6.375" style="7" customWidth="1"/>
    <col min="3" max="3" width="17.375" style="7" customWidth="1"/>
    <col min="4" max="4" width="18.125" style="30" customWidth="1"/>
    <col min="5" max="5" width="6.25" style="7" customWidth="1"/>
    <col min="6" max="6" width="41.25" style="7" customWidth="1"/>
    <col min="7" max="7" width="3" style="7" customWidth="1"/>
    <col min="8" max="106" width="3.625" style="7" customWidth="1"/>
    <col min="107" max="16384" width="9" style="7"/>
  </cols>
  <sheetData>
    <row r="1" spans="1:7" x14ac:dyDescent="0.15">
      <c r="F1" s="152" t="s">
        <v>439</v>
      </c>
    </row>
    <row r="2" spans="1:7" s="8" customFormat="1" ht="18.75" x14ac:dyDescent="0.15">
      <c r="A2" s="506" t="str">
        <f>"第"&amp;Facesheet!$B$2&amp;"回福岡県民スポーツ大会"</f>
        <v>第68回福岡県民スポーツ大会</v>
      </c>
      <c r="B2" s="506"/>
      <c r="C2" s="506"/>
      <c r="D2" s="506"/>
      <c r="F2" s="154"/>
    </row>
    <row r="4" spans="1:7" ht="27" customHeight="1" x14ac:dyDescent="0.15">
      <c r="A4" s="468" t="s">
        <v>50</v>
      </c>
      <c r="B4" s="468"/>
      <c r="C4" s="468"/>
      <c r="D4" s="468"/>
      <c r="E4" s="468"/>
      <c r="F4" s="468"/>
    </row>
    <row r="5" spans="1:7" ht="24" customHeight="1" x14ac:dyDescent="0.15">
      <c r="A5" s="142" t="s">
        <v>136</v>
      </c>
      <c r="B5" s="211" t="s">
        <v>310</v>
      </c>
      <c r="C5" s="226">
        <f>①役員名簿!$B$7</f>
        <v>0</v>
      </c>
      <c r="D5" s="212" t="s">
        <v>231</v>
      </c>
    </row>
    <row r="6" spans="1:7" ht="24" customHeight="1" x14ac:dyDescent="0.15">
      <c r="A6" s="465" t="s">
        <v>351</v>
      </c>
      <c r="B6" s="465"/>
      <c r="C6" s="70" t="s">
        <v>312</v>
      </c>
      <c r="D6" s="466" t="s">
        <v>313</v>
      </c>
      <c r="E6" s="466"/>
      <c r="F6" s="466"/>
      <c r="G6" s="72"/>
    </row>
    <row r="7" spans="1:7" ht="8.25" customHeight="1" x14ac:dyDescent="0.15"/>
    <row r="8" spans="1:7" ht="24" customHeight="1" x14ac:dyDescent="0.15">
      <c r="A8" s="85"/>
      <c r="B8" s="85" t="s">
        <v>5</v>
      </c>
      <c r="C8" s="85" t="s">
        <v>156</v>
      </c>
      <c r="D8" s="162" t="s">
        <v>315</v>
      </c>
      <c r="E8" s="85" t="s">
        <v>143</v>
      </c>
      <c r="F8" s="85" t="s">
        <v>316</v>
      </c>
    </row>
    <row r="9" spans="1:7" ht="28.5" customHeight="1" x14ac:dyDescent="0.15">
      <c r="A9" s="163" t="s">
        <v>170</v>
      </c>
      <c r="B9" s="10"/>
      <c r="C9" s="88"/>
      <c r="D9" s="23"/>
      <c r="E9" s="163" t="str">
        <f>IF(D9="","",DATEDIF(D9,Facesheet!$B$3,"Y"))</f>
        <v/>
      </c>
      <c r="F9" s="19"/>
      <c r="G9" s="31"/>
    </row>
    <row r="10" spans="1:7" ht="28.5" customHeight="1" x14ac:dyDescent="0.15">
      <c r="A10" s="163" t="s">
        <v>171</v>
      </c>
      <c r="B10" s="10"/>
      <c r="C10" s="88"/>
      <c r="D10" s="23"/>
      <c r="E10" s="163" t="str">
        <f>IF(D10="","",DATEDIF(D10,Facesheet!$B$3,"Y"))</f>
        <v/>
      </c>
      <c r="F10" s="19"/>
      <c r="G10" s="31"/>
    </row>
    <row r="11" spans="1:7" ht="28.5" customHeight="1" x14ac:dyDescent="0.15">
      <c r="A11" s="163" t="s">
        <v>171</v>
      </c>
      <c r="B11" s="10"/>
      <c r="C11" s="88"/>
      <c r="D11" s="23"/>
      <c r="E11" s="163" t="str">
        <f>IF(D11="","",DATEDIF(D11,Facesheet!$B$3,"Y"))</f>
        <v/>
      </c>
      <c r="F11" s="19"/>
    </row>
    <row r="12" spans="1:7" ht="28.5" customHeight="1" x14ac:dyDescent="0.15">
      <c r="A12" s="163" t="s">
        <v>171</v>
      </c>
      <c r="B12" s="10"/>
      <c r="C12" s="88"/>
      <c r="D12" s="23"/>
      <c r="E12" s="163" t="str">
        <f>IF(D12="","",DATEDIF(D12,Facesheet!$B$3,"Y"))</f>
        <v/>
      </c>
      <c r="F12" s="19"/>
    </row>
    <row r="13" spans="1:7" ht="28.5" customHeight="1" x14ac:dyDescent="0.15">
      <c r="A13" s="163" t="s">
        <v>171</v>
      </c>
      <c r="B13" s="10"/>
      <c r="C13" s="88"/>
      <c r="D13" s="23"/>
      <c r="E13" s="163" t="str">
        <f>IF(D13="","",DATEDIF(D13,Facesheet!$B$3,"Y"))</f>
        <v/>
      </c>
      <c r="F13" s="19"/>
    </row>
    <row r="14" spans="1:7" ht="28.5" customHeight="1" x14ac:dyDescent="0.15">
      <c r="A14" s="163" t="s">
        <v>171</v>
      </c>
      <c r="B14" s="10"/>
      <c r="C14" s="88"/>
      <c r="D14" s="23"/>
      <c r="E14" s="163" t="str">
        <f>IF(D14="","",DATEDIF(D14,Facesheet!$B$3,"Y"))</f>
        <v/>
      </c>
      <c r="F14" s="19"/>
    </row>
    <row r="15" spans="1:7" ht="28.5" customHeight="1" x14ac:dyDescent="0.15">
      <c r="A15" s="163" t="s">
        <v>171</v>
      </c>
      <c r="B15" s="10"/>
      <c r="C15" s="88"/>
      <c r="D15" s="23"/>
      <c r="E15" s="163" t="str">
        <f>IF(D15="","",DATEDIF(D15,Facesheet!$B$3,"Y"))</f>
        <v/>
      </c>
      <c r="F15" s="19"/>
    </row>
    <row r="16" spans="1:7" ht="28.5" customHeight="1" x14ac:dyDescent="0.15">
      <c r="A16" s="163" t="s">
        <v>171</v>
      </c>
      <c r="B16" s="10"/>
      <c r="C16" s="88"/>
      <c r="D16" s="23"/>
      <c r="E16" s="163" t="str">
        <f>IF(D16="","",DATEDIF(D16,Facesheet!$B$3,"Y"))</f>
        <v/>
      </c>
      <c r="F16" s="19"/>
    </row>
    <row r="17" spans="1:6" ht="28.5" customHeight="1" x14ac:dyDescent="0.15">
      <c r="A17" s="163" t="s">
        <v>171</v>
      </c>
      <c r="B17" s="10"/>
      <c r="C17" s="88"/>
      <c r="D17" s="23"/>
      <c r="E17" s="163" t="str">
        <f>IF(D17="","",DATEDIF(D17,Facesheet!$B$3,"Y"))</f>
        <v/>
      </c>
      <c r="F17" s="19"/>
    </row>
    <row r="18" spans="1:6" ht="28.5" customHeight="1" x14ac:dyDescent="0.15">
      <c r="A18" s="163" t="s">
        <v>171</v>
      </c>
      <c r="B18" s="10"/>
      <c r="C18" s="88"/>
      <c r="D18" s="23"/>
      <c r="E18" s="163" t="str">
        <f>IF(D18="","",DATEDIF(D18,Facesheet!$B$3,"Y"))</f>
        <v/>
      </c>
      <c r="F18" s="19"/>
    </row>
    <row r="19" spans="1:6" ht="28.5" customHeight="1" x14ac:dyDescent="0.15">
      <c r="A19" s="163" t="s">
        <v>171</v>
      </c>
      <c r="B19" s="10"/>
      <c r="C19" s="88"/>
      <c r="D19" s="23"/>
      <c r="E19" s="163" t="str">
        <f>IF(D19="","",DATEDIF(D19,Facesheet!$B$3,"Y"))</f>
        <v/>
      </c>
      <c r="F19" s="19"/>
    </row>
    <row r="20" spans="1:6" ht="28.5" customHeight="1" x14ac:dyDescent="0.15">
      <c r="A20" s="163" t="s">
        <v>171</v>
      </c>
      <c r="B20" s="10"/>
      <c r="C20" s="88"/>
      <c r="D20" s="23"/>
      <c r="E20" s="163" t="str">
        <f>IF(D20="","",DATEDIF(D20,Facesheet!$B$3,"Y"))</f>
        <v/>
      </c>
      <c r="F20" s="19"/>
    </row>
    <row r="21" spans="1:6" ht="28.5" customHeight="1" x14ac:dyDescent="0.15">
      <c r="A21" s="163" t="s">
        <v>171</v>
      </c>
      <c r="B21" s="10"/>
      <c r="C21" s="88"/>
      <c r="D21" s="23"/>
      <c r="E21" s="163" t="str">
        <f>IF(D21="","",DATEDIF(D21,Facesheet!$B$3,"Y"))</f>
        <v/>
      </c>
      <c r="F21" s="19"/>
    </row>
    <row r="22" spans="1:6" ht="28.5" customHeight="1" x14ac:dyDescent="0.15">
      <c r="A22" s="163" t="s">
        <v>171</v>
      </c>
      <c r="B22" s="10"/>
      <c r="C22" s="88"/>
      <c r="D22" s="23"/>
      <c r="E22" s="163" t="str">
        <f>IF(D22="","",DATEDIF(D22,Facesheet!$B$3,"Y"))</f>
        <v/>
      </c>
      <c r="F22" s="19"/>
    </row>
    <row r="23" spans="1:6" ht="28.5" customHeight="1" x14ac:dyDescent="0.15">
      <c r="A23" s="163" t="s">
        <v>171</v>
      </c>
      <c r="B23" s="10"/>
      <c r="C23" s="88"/>
      <c r="D23" s="23"/>
      <c r="E23" s="163" t="str">
        <f>IF(D23="","",DATEDIF(D23,Facesheet!$B$3,"Y"))</f>
        <v/>
      </c>
      <c r="F23" s="19"/>
    </row>
    <row r="24" spans="1:6" ht="28.5" customHeight="1" x14ac:dyDescent="0.15">
      <c r="A24" s="163" t="s">
        <v>171</v>
      </c>
      <c r="B24" s="10"/>
      <c r="C24" s="88"/>
      <c r="D24" s="23"/>
      <c r="E24" s="163" t="str">
        <f>IF(D24="","",DATEDIF(D24,Facesheet!$B$3,"Y"))</f>
        <v/>
      </c>
      <c r="F24" s="19"/>
    </row>
    <row r="25" spans="1:6" ht="28.5" customHeight="1" x14ac:dyDescent="0.15">
      <c r="A25" s="163" t="s">
        <v>171</v>
      </c>
      <c r="B25" s="10"/>
      <c r="C25" s="88"/>
      <c r="D25" s="23"/>
      <c r="E25" s="163" t="str">
        <f>IF(D25="","",DATEDIF(D25,Facesheet!$B$3,"Y"))</f>
        <v/>
      </c>
      <c r="F25" s="19"/>
    </row>
    <row r="26" spans="1:6" ht="28.5" customHeight="1" x14ac:dyDescent="0.15">
      <c r="A26" s="163" t="s">
        <v>171</v>
      </c>
      <c r="B26" s="10"/>
      <c r="C26" s="88"/>
      <c r="D26" s="23"/>
      <c r="E26" s="163" t="str">
        <f>IF(D26="","",DATEDIF(D26,Facesheet!$B$3,"Y"))</f>
        <v/>
      </c>
      <c r="F26" s="19"/>
    </row>
    <row r="27" spans="1:6" ht="21.75" customHeight="1" x14ac:dyDescent="0.15">
      <c r="A27" s="467" t="s">
        <v>368</v>
      </c>
      <c r="B27" s="467"/>
      <c r="C27" s="467"/>
      <c r="D27" s="467"/>
      <c r="E27" s="467"/>
      <c r="F27" s="467"/>
    </row>
    <row r="28" spans="1:6" ht="21.75" customHeight="1" x14ac:dyDescent="0.15"/>
    <row r="29" spans="1:6" ht="21.75" customHeight="1" x14ac:dyDescent="0.15"/>
    <row r="30" spans="1:6" ht="21.75" customHeight="1" x14ac:dyDescent="0.15"/>
    <row r="31" spans="1:6" ht="21.75" customHeight="1" x14ac:dyDescent="0.15"/>
    <row r="32" spans="1:6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</sheetData>
  <sheetProtection algorithmName="SHA-512" hashValue="WyAafUDYqobhoD77islyWBXbis2q4yNiv953G5ghwljdvCz4Yh+lTPSRBn1sHqzUN+vuhWpBA1cKweMoA7RMYw==" saltValue="m05+lRHtaTTABP2aWeRZkw==" spinCount="100000" sheet="1" selectLockedCells="1"/>
  <mergeCells count="5">
    <mergeCell ref="A4:F4"/>
    <mergeCell ref="A6:B6"/>
    <mergeCell ref="A2:D2"/>
    <mergeCell ref="A27:F27"/>
    <mergeCell ref="D6:F6"/>
  </mergeCells>
  <phoneticPr fontId="4"/>
  <conditionalFormatting sqref="E10:E26">
    <cfRule type="cellIs" dxfId="23" priority="2" operator="between">
      <formula>1</formula>
      <formula>39</formula>
    </cfRule>
  </conditionalFormatting>
  <conditionalFormatting sqref="D10:D26">
    <cfRule type="cellIs" dxfId="22" priority="1" operator="greaterThan">
      <formula>31138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>
    <pageSetUpPr fitToPage="1"/>
  </sheetPr>
  <dimension ref="A1:Z586"/>
  <sheetViews>
    <sheetView view="pageBreakPreview" zoomScale="70" zoomScaleNormal="100" zoomScaleSheetLayoutView="70" workbookViewId="0">
      <pane ySplit="5" topLeftCell="A49" activePane="bottomLeft" state="frozen"/>
      <selection activeCell="E74" sqref="E74"/>
      <selection pane="bottomLeft" activeCell="E58" sqref="E58"/>
    </sheetView>
  </sheetViews>
  <sheetFormatPr defaultColWidth="9" defaultRowHeight="13.5" x14ac:dyDescent="0.15"/>
  <cols>
    <col min="1" max="1" width="11.875" style="6" customWidth="1"/>
    <col min="2" max="2" width="15.375" style="29" customWidth="1"/>
    <col min="3" max="3" width="12.75" style="28" customWidth="1"/>
    <col min="4" max="4" width="8.375" style="6" customWidth="1"/>
    <col min="5" max="5" width="8" style="6" bestFit="1" customWidth="1"/>
    <col min="6" max="6" width="30.875" style="6" customWidth="1"/>
    <col min="7" max="7" width="11" style="6" customWidth="1"/>
    <col min="8" max="8" width="6.625" style="6" customWidth="1"/>
    <col min="9" max="9" width="3.625" style="6" customWidth="1"/>
    <col min="10" max="10" width="12.75" style="6" customWidth="1"/>
    <col min="11" max="14" width="3.625" style="6" customWidth="1"/>
    <col min="15" max="15" width="11.125" style="6" customWidth="1"/>
    <col min="16" max="19" width="3.625" style="6" customWidth="1"/>
    <col min="20" max="20" width="8.625" style="6" customWidth="1"/>
    <col min="21" max="25" width="3.625" style="6" customWidth="1"/>
    <col min="26" max="26" width="10.25" style="6" customWidth="1"/>
    <col min="27" max="107" width="3.625" style="6" customWidth="1"/>
    <col min="108" max="16384" width="9" style="6"/>
  </cols>
  <sheetData>
    <row r="1" spans="1:26" ht="14.25" x14ac:dyDescent="0.15">
      <c r="H1" s="152" t="s">
        <v>440</v>
      </c>
    </row>
    <row r="2" spans="1:26" s="9" customFormat="1" ht="18.75" x14ac:dyDescent="0.15">
      <c r="A2" s="506" t="str">
        <f>"第"&amp;Facesheet!$B$2&amp;"回福岡県民スポーツ大会"</f>
        <v>第68回福岡県民スポーツ大会</v>
      </c>
      <c r="B2" s="506"/>
      <c r="C2" s="506"/>
      <c r="D2" s="506"/>
      <c r="H2" s="154"/>
    </row>
    <row r="4" spans="1:26" ht="25.5" x14ac:dyDescent="0.15">
      <c r="A4" s="461" t="s">
        <v>441</v>
      </c>
      <c r="B4" s="468"/>
      <c r="C4" s="468"/>
      <c r="D4" s="468"/>
      <c r="E4" s="468"/>
      <c r="F4" s="468"/>
      <c r="G4" s="468"/>
      <c r="H4" s="468"/>
    </row>
    <row r="5" spans="1:26" s="7" customFormat="1" ht="24" customHeight="1" x14ac:dyDescent="0.15">
      <c r="A5" s="142" t="s">
        <v>230</v>
      </c>
      <c r="B5" s="226">
        <f>①役員名簿!$B$7</f>
        <v>0</v>
      </c>
      <c r="C5" s="212" t="s">
        <v>350</v>
      </c>
    </row>
    <row r="6" spans="1:26" s="7" customFormat="1" ht="24" customHeight="1" x14ac:dyDescent="0.15">
      <c r="A6" s="465" t="s">
        <v>442</v>
      </c>
      <c r="B6" s="465"/>
      <c r="C6" s="70" t="s">
        <v>312</v>
      </c>
      <c r="D6" s="466" t="s">
        <v>313</v>
      </c>
      <c r="E6" s="466"/>
      <c r="F6" s="466"/>
    </row>
    <row r="7" spans="1:26" ht="7.5" customHeight="1" x14ac:dyDescent="0.15"/>
    <row r="8" spans="1:26" s="7" customFormat="1" ht="21.75" customHeight="1" x14ac:dyDescent="0.15">
      <c r="A8" s="85"/>
      <c r="B8" s="85" t="s">
        <v>443</v>
      </c>
      <c r="C8" s="162" t="s">
        <v>315</v>
      </c>
      <c r="D8" s="85" t="s">
        <v>143</v>
      </c>
      <c r="E8" s="85" t="s">
        <v>323</v>
      </c>
      <c r="F8" s="85" t="s">
        <v>316</v>
      </c>
      <c r="G8" s="85" t="s">
        <v>444</v>
      </c>
      <c r="H8" s="213" t="s">
        <v>374</v>
      </c>
    </row>
    <row r="9" spans="1:26" s="7" customFormat="1" ht="21.75" customHeight="1" x14ac:dyDescent="0.15">
      <c r="A9" s="163" t="s">
        <v>445</v>
      </c>
      <c r="B9" s="88"/>
      <c r="C9" s="20"/>
      <c r="D9" s="163" t="str">
        <f>IF(C9="","",DATEDIF(C9,Facesheet!$B$3,"Y"))</f>
        <v/>
      </c>
      <c r="E9" s="53"/>
      <c r="F9" s="11"/>
      <c r="G9" s="88"/>
      <c r="H9" s="10"/>
    </row>
    <row r="10" spans="1:26" s="7" customFormat="1" ht="21.75" customHeight="1" x14ac:dyDescent="0.15">
      <c r="A10" s="163" t="s">
        <v>446</v>
      </c>
      <c r="B10" s="88"/>
      <c r="C10" s="20"/>
      <c r="D10" s="163" t="str">
        <f>IF(C10="","",DATEDIF(C10,Facesheet!$B$3,"Y"))</f>
        <v/>
      </c>
      <c r="E10" s="53"/>
      <c r="F10" s="11"/>
      <c r="G10" s="88"/>
      <c r="H10" s="10"/>
    </row>
    <row r="11" spans="1:26" s="7" customFormat="1" ht="21.75" customHeight="1" x14ac:dyDescent="0.15">
      <c r="A11" s="163" t="s">
        <v>446</v>
      </c>
      <c r="B11" s="88"/>
      <c r="C11" s="20"/>
      <c r="D11" s="163" t="str">
        <f>IF(C11="","",DATEDIF(C11,Facesheet!$B$3,"Y"))</f>
        <v/>
      </c>
      <c r="E11" s="53"/>
      <c r="F11" s="11"/>
      <c r="G11" s="88"/>
      <c r="H11" s="10"/>
    </row>
    <row r="12" spans="1:26" s="7" customFormat="1" ht="21.75" customHeight="1" x14ac:dyDescent="0.15">
      <c r="A12" s="163" t="s">
        <v>446</v>
      </c>
      <c r="B12" s="88"/>
      <c r="C12" s="20"/>
      <c r="D12" s="163" t="str">
        <f>IF(C12="","",DATEDIF(C12,Facesheet!$B$3,"Y"))</f>
        <v/>
      </c>
      <c r="E12" s="53"/>
      <c r="F12" s="11"/>
      <c r="G12" s="88"/>
      <c r="H12" s="10"/>
    </row>
    <row r="13" spans="1:26" s="7" customFormat="1" ht="21.75" customHeight="1" x14ac:dyDescent="0.15">
      <c r="A13" s="163" t="s">
        <v>447</v>
      </c>
      <c r="B13" s="88"/>
      <c r="C13" s="20"/>
      <c r="D13" s="163" t="str">
        <f>IF(C13="","",DATEDIF(C13,Facesheet!$B$3,"Y"))</f>
        <v/>
      </c>
      <c r="E13" s="53"/>
      <c r="F13" s="11"/>
      <c r="G13" s="88"/>
      <c r="H13" s="10"/>
    </row>
    <row r="14" spans="1:26" s="7" customFormat="1" ht="21.75" customHeight="1" x14ac:dyDescent="0.15">
      <c r="A14" s="467" t="s">
        <v>448</v>
      </c>
      <c r="B14" s="467"/>
      <c r="C14" s="467"/>
      <c r="D14" s="467"/>
      <c r="E14" s="467"/>
      <c r="F14" s="467"/>
      <c r="G14" s="467"/>
      <c r="H14" s="141"/>
    </row>
    <row r="15" spans="1:26" s="7" customFormat="1" ht="18.75" customHeight="1" x14ac:dyDescent="0.15">
      <c r="A15" s="487" t="s">
        <v>449</v>
      </c>
      <c r="B15" s="487"/>
      <c r="C15" s="487"/>
      <c r="D15" s="487"/>
      <c r="E15" s="487"/>
      <c r="F15" s="487"/>
      <c r="G15" s="487"/>
      <c r="J15" s="30"/>
      <c r="O15" s="98"/>
      <c r="T15" s="99"/>
      <c r="Z15" s="99"/>
    </row>
    <row r="16" spans="1:26" s="7" customFormat="1" ht="24" customHeight="1" x14ac:dyDescent="0.15">
      <c r="B16" s="141"/>
      <c r="C16" s="30"/>
      <c r="J16" s="30"/>
      <c r="O16" s="98"/>
      <c r="T16" s="99"/>
      <c r="Z16" s="99"/>
    </row>
    <row r="17" spans="1:10" s="7" customFormat="1" ht="24" customHeight="1" x14ac:dyDescent="0.15">
      <c r="A17" s="465" t="s">
        <v>450</v>
      </c>
      <c r="B17" s="465"/>
      <c r="C17" s="232"/>
      <c r="D17" s="507"/>
      <c r="E17" s="507"/>
    </row>
    <row r="18" spans="1:10" s="7" customFormat="1" ht="7.5" customHeight="1" x14ac:dyDescent="0.15">
      <c r="B18" s="141"/>
      <c r="C18" s="30"/>
    </row>
    <row r="19" spans="1:10" s="7" customFormat="1" ht="21.75" customHeight="1" x14ac:dyDescent="0.15">
      <c r="A19" s="85"/>
      <c r="B19" s="85" t="s">
        <v>443</v>
      </c>
      <c r="C19" s="233" t="s">
        <v>315</v>
      </c>
      <c r="D19" s="85" t="s">
        <v>143</v>
      </c>
      <c r="E19" s="85" t="s">
        <v>323</v>
      </c>
      <c r="F19" s="85" t="s">
        <v>316</v>
      </c>
      <c r="G19" s="85" t="s">
        <v>444</v>
      </c>
      <c r="H19" s="213" t="s">
        <v>374</v>
      </c>
      <c r="J19" s="98"/>
    </row>
    <row r="20" spans="1:10" s="7" customFormat="1" ht="21.75" customHeight="1" x14ac:dyDescent="0.15">
      <c r="A20" s="163" t="s">
        <v>451</v>
      </c>
      <c r="B20" s="13"/>
      <c r="C20" s="103"/>
      <c r="D20" s="225" t="str">
        <f>IF(C20="","",DATEDIF(C20,Facesheet!$B$3,"Y"))</f>
        <v/>
      </c>
      <c r="E20" s="53"/>
      <c r="F20" s="11"/>
      <c r="G20" s="88"/>
      <c r="H20" s="10"/>
      <c r="J20" s="97"/>
    </row>
    <row r="21" spans="1:10" s="7" customFormat="1" ht="21.75" customHeight="1" x14ac:dyDescent="0.15">
      <c r="A21" s="163" t="s">
        <v>446</v>
      </c>
      <c r="B21" s="88"/>
      <c r="C21" s="20"/>
      <c r="D21" s="163" t="str">
        <f>IF(C21="","",DATEDIF(C21,Facesheet!$B$3,"Y"))</f>
        <v/>
      </c>
      <c r="E21" s="53"/>
      <c r="F21" s="11"/>
      <c r="G21" s="88"/>
      <c r="H21" s="10"/>
      <c r="J21" s="97"/>
    </row>
    <row r="22" spans="1:10" s="7" customFormat="1" ht="21.75" customHeight="1" x14ac:dyDescent="0.15">
      <c r="A22" s="163" t="s">
        <v>452</v>
      </c>
      <c r="B22" s="88"/>
      <c r="C22" s="20"/>
      <c r="D22" s="163" t="str">
        <f>IF(C22="","",DATEDIF(C22,Facesheet!$B$3,"Y"))</f>
        <v/>
      </c>
      <c r="E22" s="53"/>
      <c r="F22" s="11"/>
      <c r="G22" s="88"/>
      <c r="H22" s="10"/>
    </row>
    <row r="23" spans="1:10" s="7" customFormat="1" ht="21.75" customHeight="1" x14ac:dyDescent="0.15">
      <c r="A23" s="163" t="s">
        <v>446</v>
      </c>
      <c r="B23" s="88"/>
      <c r="C23" s="20"/>
      <c r="D23" s="163" t="str">
        <f>IF(C23="","",DATEDIF(C23,Facesheet!$B$3,"Y"))</f>
        <v/>
      </c>
      <c r="E23" s="53"/>
      <c r="F23" s="11"/>
      <c r="G23" s="88"/>
      <c r="H23" s="10"/>
      <c r="J23" s="97"/>
    </row>
    <row r="24" spans="1:10" s="7" customFormat="1" ht="21.75" customHeight="1" x14ac:dyDescent="0.15">
      <c r="A24" s="163" t="s">
        <v>446</v>
      </c>
      <c r="B24" s="88"/>
      <c r="C24" s="20"/>
      <c r="D24" s="163" t="str">
        <f>IF(C24="","",DATEDIF(C24,Facesheet!$B$3,"Y"))</f>
        <v/>
      </c>
      <c r="E24" s="53"/>
      <c r="F24" s="11"/>
      <c r="G24" s="88"/>
      <c r="H24" s="10"/>
      <c r="J24" s="99"/>
    </row>
    <row r="25" spans="1:10" s="7" customFormat="1" ht="21.75" customHeight="1" x14ac:dyDescent="0.15">
      <c r="A25" s="163" t="s">
        <v>446</v>
      </c>
      <c r="B25" s="88"/>
      <c r="C25" s="20"/>
      <c r="D25" s="163" t="str">
        <f>IF(C25="","",DATEDIF(C25,Facesheet!$B$3,"Y"))</f>
        <v/>
      </c>
      <c r="E25" s="53"/>
      <c r="F25" s="11"/>
      <c r="G25" s="88"/>
      <c r="H25" s="10"/>
      <c r="J25" s="99"/>
    </row>
    <row r="26" spans="1:10" s="7" customFormat="1" ht="21.75" customHeight="1" x14ac:dyDescent="0.15">
      <c r="A26" s="467" t="s">
        <v>448</v>
      </c>
      <c r="B26" s="467"/>
      <c r="C26" s="467"/>
      <c r="D26" s="467"/>
      <c r="E26" s="467"/>
      <c r="F26" s="467"/>
      <c r="G26" s="467"/>
    </row>
    <row r="27" spans="1:10" s="7" customFormat="1" ht="21.75" customHeight="1" x14ac:dyDescent="0.15">
      <c r="A27" s="487" t="s">
        <v>449</v>
      </c>
      <c r="B27" s="487"/>
      <c r="C27" s="487"/>
      <c r="D27" s="487"/>
      <c r="E27" s="487"/>
      <c r="F27" s="487"/>
      <c r="G27" s="487"/>
    </row>
    <row r="28" spans="1:10" ht="24" customHeight="1" x14ac:dyDescent="0.15">
      <c r="A28" s="7"/>
    </row>
    <row r="29" spans="1:10" s="7" customFormat="1" ht="24" customHeight="1" x14ac:dyDescent="0.15">
      <c r="A29" s="465" t="s">
        <v>453</v>
      </c>
      <c r="B29" s="465"/>
      <c r="C29" s="30"/>
    </row>
    <row r="30" spans="1:10" s="7" customFormat="1" ht="7.5" customHeight="1" x14ac:dyDescent="0.15">
      <c r="B30" s="141"/>
      <c r="C30" s="30"/>
    </row>
    <row r="31" spans="1:10" s="7" customFormat="1" ht="21.75" customHeight="1" x14ac:dyDescent="0.15">
      <c r="A31" s="85"/>
      <c r="B31" s="85" t="s">
        <v>443</v>
      </c>
      <c r="C31" s="162" t="s">
        <v>315</v>
      </c>
      <c r="D31" s="85" t="s">
        <v>143</v>
      </c>
      <c r="E31" s="85" t="s">
        <v>323</v>
      </c>
      <c r="F31" s="85" t="s">
        <v>316</v>
      </c>
      <c r="G31" s="85" t="s">
        <v>444</v>
      </c>
      <c r="H31" s="213" t="s">
        <v>374</v>
      </c>
    </row>
    <row r="32" spans="1:10" s="7" customFormat="1" ht="21.75" customHeight="1" x14ac:dyDescent="0.15">
      <c r="A32" s="163" t="s">
        <v>451</v>
      </c>
      <c r="B32" s="88"/>
      <c r="C32" s="20"/>
      <c r="D32" s="163" t="str">
        <f>IF(C32="","",DATEDIF(C32,Facesheet!$B$3,"Y"))</f>
        <v/>
      </c>
      <c r="E32" s="53"/>
      <c r="F32" s="11"/>
      <c r="G32" s="88"/>
      <c r="H32" s="10"/>
    </row>
    <row r="33" spans="1:8" s="7" customFormat="1" ht="21.75" customHeight="1" x14ac:dyDescent="0.15">
      <c r="A33" s="163" t="s">
        <v>452</v>
      </c>
      <c r="B33" s="88"/>
      <c r="C33" s="20"/>
      <c r="D33" s="163" t="str">
        <f>IF(C33="","",DATEDIF(C33,Facesheet!$B$3,"Y"))</f>
        <v/>
      </c>
      <c r="E33" s="53"/>
      <c r="F33" s="11"/>
      <c r="G33" s="88"/>
      <c r="H33" s="10"/>
    </row>
    <row r="34" spans="1:8" s="7" customFormat="1" ht="21.75" customHeight="1" x14ac:dyDescent="0.15">
      <c r="A34" s="163" t="s">
        <v>452</v>
      </c>
      <c r="B34" s="88"/>
      <c r="C34" s="20"/>
      <c r="D34" s="163" t="str">
        <f>IF(C34="","",DATEDIF(C34,Facesheet!$B$3,"Y"))</f>
        <v/>
      </c>
      <c r="E34" s="53"/>
      <c r="F34" s="11"/>
      <c r="G34" s="88"/>
      <c r="H34" s="10"/>
    </row>
    <row r="35" spans="1:8" s="7" customFormat="1" ht="21.75" customHeight="1" x14ac:dyDescent="0.15">
      <c r="A35" s="163" t="s">
        <v>446</v>
      </c>
      <c r="B35" s="88"/>
      <c r="C35" s="20"/>
      <c r="D35" s="163" t="str">
        <f>IF(C35="","",DATEDIF(C35,Facesheet!$B$3,"Y"))</f>
        <v/>
      </c>
      <c r="E35" s="53"/>
      <c r="F35" s="11"/>
      <c r="G35" s="88"/>
      <c r="H35" s="10"/>
    </row>
    <row r="36" spans="1:8" s="7" customFormat="1" ht="21.75" customHeight="1" x14ac:dyDescent="0.15">
      <c r="A36" s="163" t="s">
        <v>446</v>
      </c>
      <c r="B36" s="88"/>
      <c r="C36" s="20"/>
      <c r="D36" s="163" t="str">
        <f>IF(C36="","",DATEDIF(C36,Facesheet!$B$3,"Y"))</f>
        <v/>
      </c>
      <c r="E36" s="53"/>
      <c r="F36" s="11"/>
      <c r="G36" s="88"/>
      <c r="H36" s="10"/>
    </row>
    <row r="37" spans="1:8" s="7" customFormat="1" ht="21.75" customHeight="1" x14ac:dyDescent="0.15">
      <c r="A37" s="163" t="s">
        <v>446</v>
      </c>
      <c r="B37" s="88"/>
      <c r="C37" s="20"/>
      <c r="D37" s="163" t="str">
        <f>IF(C37="","",DATEDIF(C37,Facesheet!$B$3,"Y"))</f>
        <v/>
      </c>
      <c r="E37" s="53"/>
      <c r="F37" s="11"/>
      <c r="G37" s="88"/>
      <c r="H37" s="10"/>
    </row>
    <row r="38" spans="1:8" s="7" customFormat="1" ht="21.75" customHeight="1" x14ac:dyDescent="0.15">
      <c r="A38" s="467" t="s">
        <v>499</v>
      </c>
      <c r="B38" s="467"/>
      <c r="C38" s="467"/>
      <c r="D38" s="467"/>
      <c r="E38" s="467"/>
      <c r="F38" s="467"/>
      <c r="G38" s="467"/>
    </row>
    <row r="39" spans="1:8" s="7" customFormat="1" ht="21.75" customHeight="1" x14ac:dyDescent="0.15">
      <c r="A39" s="487" t="s">
        <v>449</v>
      </c>
      <c r="B39" s="487"/>
      <c r="C39" s="487"/>
      <c r="D39" s="487"/>
      <c r="E39" s="487"/>
      <c r="F39" s="487"/>
      <c r="G39" s="487"/>
    </row>
    <row r="40" spans="1:8" ht="24" customHeight="1" x14ac:dyDescent="0.15"/>
    <row r="41" spans="1:8" ht="24" customHeight="1" x14ac:dyDescent="0.15">
      <c r="A41" s="465" t="s">
        <v>454</v>
      </c>
      <c r="B41" s="465"/>
    </row>
    <row r="42" spans="1:8" ht="7.5" customHeight="1" x14ac:dyDescent="0.15"/>
    <row r="43" spans="1:8" ht="21.75" customHeight="1" x14ac:dyDescent="0.15">
      <c r="A43" s="85"/>
      <c r="B43" s="85" t="s">
        <v>443</v>
      </c>
      <c r="C43" s="111" t="s">
        <v>315</v>
      </c>
      <c r="D43" s="111" t="s">
        <v>143</v>
      </c>
      <c r="E43" s="213" t="s">
        <v>374</v>
      </c>
      <c r="F43" s="85" t="s">
        <v>316</v>
      </c>
      <c r="G43" s="85" t="s">
        <v>444</v>
      </c>
    </row>
    <row r="44" spans="1:8" ht="21.75" customHeight="1" x14ac:dyDescent="0.15">
      <c r="A44" s="163" t="s">
        <v>451</v>
      </c>
      <c r="B44" s="88"/>
      <c r="C44" s="21"/>
      <c r="D44" s="168" t="str">
        <f>IF(C44="","",DATEDIF(C44,Facesheet!$B$3,"Y"))</f>
        <v/>
      </c>
      <c r="E44" s="53"/>
      <c r="F44" s="19"/>
      <c r="G44" s="88"/>
    </row>
    <row r="45" spans="1:8" ht="21.75" customHeight="1" x14ac:dyDescent="0.15">
      <c r="A45" s="163" t="s">
        <v>446</v>
      </c>
      <c r="B45" s="88"/>
      <c r="C45" s="21"/>
      <c r="D45" s="32" t="str">
        <f>IF(C45="","",DATEDIF(C45,Facesheet!$B$3,"Y"))</f>
        <v/>
      </c>
      <c r="E45" s="53"/>
      <c r="F45" s="19"/>
      <c r="G45" s="88"/>
    </row>
    <row r="46" spans="1:8" ht="21.75" customHeight="1" x14ac:dyDescent="0.15">
      <c r="A46" s="163" t="s">
        <v>446</v>
      </c>
      <c r="B46" s="88"/>
      <c r="C46" s="21"/>
      <c r="D46" s="32" t="str">
        <f>IF(C46="","",DATEDIF(C46,Facesheet!$B$3,"Y"))</f>
        <v/>
      </c>
      <c r="E46" s="53"/>
      <c r="F46" s="19"/>
      <c r="G46" s="88"/>
    </row>
    <row r="47" spans="1:8" ht="21.75" customHeight="1" x14ac:dyDescent="0.15">
      <c r="A47" s="163" t="s">
        <v>446</v>
      </c>
      <c r="B47" s="88"/>
      <c r="C47" s="21"/>
      <c r="D47" s="32" t="str">
        <f>IF(C47="","",DATEDIF(C47,Facesheet!$B$3,"Y"))</f>
        <v/>
      </c>
      <c r="E47" s="53"/>
      <c r="F47" s="19"/>
      <c r="G47" s="88"/>
    </row>
    <row r="48" spans="1:8" ht="21.75" customHeight="1" x14ac:dyDescent="0.15">
      <c r="A48" s="163" t="s">
        <v>446</v>
      </c>
      <c r="B48" s="88"/>
      <c r="C48" s="21"/>
      <c r="D48" s="32" t="str">
        <f>IF(C48="","",DATEDIF(C48,Facesheet!$B$3,"Y"))</f>
        <v/>
      </c>
      <c r="E48" s="53"/>
      <c r="F48" s="19"/>
      <c r="G48" s="88"/>
    </row>
    <row r="49" spans="1:7" ht="21.75" customHeight="1" x14ac:dyDescent="0.15">
      <c r="A49" s="163" t="s">
        <v>446</v>
      </c>
      <c r="B49" s="88"/>
      <c r="C49" s="21"/>
      <c r="D49" s="32" t="str">
        <f>IF(C49="","",DATEDIF(C49,Facesheet!$B$3,"Y"))</f>
        <v/>
      </c>
      <c r="E49" s="53"/>
      <c r="F49" s="19"/>
      <c r="G49" s="88"/>
    </row>
    <row r="50" spans="1:7" ht="21.75" customHeight="1" x14ac:dyDescent="0.15">
      <c r="A50" s="467" t="s">
        <v>455</v>
      </c>
      <c r="B50" s="467"/>
      <c r="C50" s="467"/>
      <c r="D50" s="467"/>
      <c r="E50" s="467"/>
      <c r="F50" s="467"/>
      <c r="G50" s="467"/>
    </row>
    <row r="51" spans="1:7" ht="24" customHeight="1" x14ac:dyDescent="0.15"/>
    <row r="52" spans="1:7" ht="24" customHeight="1" x14ac:dyDescent="0.15">
      <c r="A52" s="465" t="s">
        <v>456</v>
      </c>
      <c r="B52" s="465"/>
    </row>
    <row r="53" spans="1:7" ht="7.5" customHeight="1" x14ac:dyDescent="0.15"/>
    <row r="54" spans="1:7" ht="21.75" customHeight="1" x14ac:dyDescent="0.15">
      <c r="A54" s="85"/>
      <c r="B54" s="85" t="s">
        <v>443</v>
      </c>
      <c r="C54" s="111" t="s">
        <v>315</v>
      </c>
      <c r="D54" s="111" t="s">
        <v>143</v>
      </c>
      <c r="E54" s="213" t="s">
        <v>374</v>
      </c>
      <c r="F54" s="85" t="s">
        <v>316</v>
      </c>
      <c r="G54" s="85" t="s">
        <v>444</v>
      </c>
    </row>
    <row r="55" spans="1:7" ht="21.75" customHeight="1" x14ac:dyDescent="0.15">
      <c r="A55" s="163" t="s">
        <v>451</v>
      </c>
      <c r="B55" s="88"/>
      <c r="C55" s="101"/>
      <c r="D55" s="168" t="str">
        <f>IF(C55="","",DATEDIF(C55,Facesheet!$B$3,"Y"))</f>
        <v/>
      </c>
      <c r="E55" s="53"/>
      <c r="F55" s="19"/>
      <c r="G55" s="88"/>
    </row>
    <row r="56" spans="1:7" ht="21.75" customHeight="1" x14ac:dyDescent="0.15">
      <c r="A56" s="163" t="s">
        <v>446</v>
      </c>
      <c r="B56" s="13"/>
      <c r="C56" s="24"/>
      <c r="D56" s="100" t="str">
        <f>IF(C56="","",DATEDIF(C56,Facesheet!$B$3,"Y"))</f>
        <v/>
      </c>
      <c r="E56" s="53"/>
      <c r="F56" s="19"/>
      <c r="G56" s="88"/>
    </row>
    <row r="57" spans="1:7" ht="21.75" customHeight="1" x14ac:dyDescent="0.15">
      <c r="A57" s="163" t="s">
        <v>446</v>
      </c>
      <c r="B57" s="88"/>
      <c r="C57" s="21"/>
      <c r="D57" s="32" t="str">
        <f>IF(C57="","",DATEDIF(C57,Facesheet!$B$3,"Y"))</f>
        <v/>
      </c>
      <c r="E57" s="53"/>
      <c r="F57" s="19"/>
      <c r="G57" s="88"/>
    </row>
    <row r="58" spans="1:7" ht="21.75" customHeight="1" x14ac:dyDescent="0.15">
      <c r="A58" s="163" t="s">
        <v>446</v>
      </c>
      <c r="B58" s="88"/>
      <c r="C58" s="21"/>
      <c r="D58" s="32" t="str">
        <f>IF(C58="","",DATEDIF(C58,Facesheet!$B$3,"Y"))</f>
        <v/>
      </c>
      <c r="E58" s="53"/>
      <c r="F58" s="19"/>
      <c r="G58" s="88"/>
    </row>
    <row r="59" spans="1:7" ht="21.75" customHeight="1" x14ac:dyDescent="0.15">
      <c r="A59" s="163" t="s">
        <v>446</v>
      </c>
      <c r="B59" s="88"/>
      <c r="C59" s="21"/>
      <c r="D59" s="32" t="str">
        <f>IF(C59="","",DATEDIF(C59,Facesheet!$B$3,"Y"))</f>
        <v/>
      </c>
      <c r="E59" s="53"/>
      <c r="F59" s="19"/>
      <c r="G59" s="88"/>
    </row>
    <row r="60" spans="1:7" ht="21.75" customHeight="1" x14ac:dyDescent="0.15">
      <c r="A60" s="163" t="s">
        <v>446</v>
      </c>
      <c r="B60" s="88"/>
      <c r="C60" s="21"/>
      <c r="D60" s="32" t="str">
        <f>IF(C60="","",DATEDIF(C60,Facesheet!$B$3,"Y"))</f>
        <v/>
      </c>
      <c r="E60" s="53"/>
      <c r="F60" s="19"/>
      <c r="G60" s="88"/>
    </row>
    <row r="61" spans="1:7" ht="21.75" customHeight="1" x14ac:dyDescent="0.15">
      <c r="A61" s="467" t="s">
        <v>455</v>
      </c>
      <c r="B61" s="467"/>
      <c r="C61" s="467"/>
      <c r="D61" s="467"/>
      <c r="E61" s="467"/>
      <c r="F61" s="467"/>
      <c r="G61" s="467"/>
    </row>
    <row r="62" spans="1:7" ht="24" customHeight="1" x14ac:dyDescent="0.15"/>
    <row r="63" spans="1:7" ht="24" customHeight="1" x14ac:dyDescent="0.15">
      <c r="A63" s="465" t="s">
        <v>457</v>
      </c>
      <c r="B63" s="465"/>
    </row>
    <row r="64" spans="1:7" ht="7.5" customHeight="1" x14ac:dyDescent="0.15"/>
    <row r="65" spans="1:8" ht="21.75" customHeight="1" x14ac:dyDescent="0.15">
      <c r="A65" s="85"/>
      <c r="B65" s="85" t="s">
        <v>443</v>
      </c>
      <c r="C65" s="85" t="s">
        <v>315</v>
      </c>
      <c r="D65" s="85" t="s">
        <v>143</v>
      </c>
      <c r="E65" s="85" t="s">
        <v>323</v>
      </c>
      <c r="F65" s="85" t="s">
        <v>316</v>
      </c>
      <c r="G65" s="85" t="s">
        <v>444</v>
      </c>
      <c r="H65" s="213" t="s">
        <v>374</v>
      </c>
    </row>
    <row r="66" spans="1:8" ht="21.75" customHeight="1" x14ac:dyDescent="0.15">
      <c r="A66" s="163" t="s">
        <v>451</v>
      </c>
      <c r="B66" s="88"/>
      <c r="C66" s="20"/>
      <c r="D66" s="163" t="str">
        <f>IF(C66="","",DATEDIF(C66,Facesheet!$B$3,"Y"))</f>
        <v/>
      </c>
      <c r="E66" s="53"/>
      <c r="F66" s="11"/>
      <c r="G66" s="88"/>
      <c r="H66" s="10"/>
    </row>
    <row r="67" spans="1:8" ht="21.75" customHeight="1" x14ac:dyDescent="0.15">
      <c r="A67" s="163" t="s">
        <v>446</v>
      </c>
      <c r="B67" s="88"/>
      <c r="C67" s="20"/>
      <c r="D67" s="163" t="str">
        <f>IF(C67="","",DATEDIF(C67,Facesheet!$B$3,"Y"))</f>
        <v/>
      </c>
      <c r="E67" s="53"/>
      <c r="F67" s="11"/>
      <c r="G67" s="88"/>
      <c r="H67" s="10"/>
    </row>
    <row r="68" spans="1:8" ht="21.75" customHeight="1" x14ac:dyDescent="0.15">
      <c r="A68" s="163" t="s">
        <v>446</v>
      </c>
      <c r="B68" s="88"/>
      <c r="C68" s="20"/>
      <c r="D68" s="163" t="str">
        <f>IF(C68="","",DATEDIF(C68,Facesheet!$B$3,"Y"))</f>
        <v/>
      </c>
      <c r="E68" s="53"/>
      <c r="F68" s="11"/>
      <c r="G68" s="88"/>
      <c r="H68" s="10"/>
    </row>
    <row r="69" spans="1:8" ht="21.75" customHeight="1" x14ac:dyDescent="0.15">
      <c r="A69" s="163" t="s">
        <v>446</v>
      </c>
      <c r="B69" s="88"/>
      <c r="C69" s="20"/>
      <c r="D69" s="163" t="str">
        <f>IF(C69="","",DATEDIF(C69,Facesheet!$B$3,"Y"))</f>
        <v/>
      </c>
      <c r="E69" s="53"/>
      <c r="F69" s="11"/>
      <c r="G69" s="88"/>
      <c r="H69" s="10"/>
    </row>
    <row r="70" spans="1:8" ht="21.75" customHeight="1" x14ac:dyDescent="0.15">
      <c r="A70" s="163" t="s">
        <v>446</v>
      </c>
      <c r="B70" s="88"/>
      <c r="C70" s="20"/>
      <c r="D70" s="163" t="str">
        <f>IF(C70="","",DATEDIF(C70,Facesheet!$B$3,"Y"))</f>
        <v/>
      </c>
      <c r="E70" s="53"/>
      <c r="F70" s="11"/>
      <c r="G70" s="88"/>
      <c r="H70" s="10"/>
    </row>
    <row r="71" spans="1:8" ht="21.75" customHeight="1" x14ac:dyDescent="0.15">
      <c r="A71" s="163" t="s">
        <v>446</v>
      </c>
      <c r="B71" s="88"/>
      <c r="C71" s="20"/>
      <c r="D71" s="163" t="str">
        <f>IF(C71="","",DATEDIF(C71,Facesheet!$B$3,"Y"))</f>
        <v/>
      </c>
      <c r="E71" s="53"/>
      <c r="F71" s="11"/>
      <c r="G71" s="88"/>
      <c r="H71" s="10"/>
    </row>
    <row r="72" spans="1:8" ht="21.75" customHeight="1" x14ac:dyDescent="0.15">
      <c r="A72" s="467" t="s">
        <v>448</v>
      </c>
      <c r="B72" s="467"/>
      <c r="C72" s="467"/>
      <c r="D72" s="467"/>
      <c r="E72" s="467"/>
      <c r="F72" s="467"/>
      <c r="G72" s="467"/>
    </row>
    <row r="73" spans="1:8" ht="21.75" customHeight="1" x14ac:dyDescent="0.15">
      <c r="A73" s="487" t="s">
        <v>449</v>
      </c>
      <c r="B73" s="487"/>
      <c r="C73" s="487"/>
      <c r="D73" s="487"/>
      <c r="E73" s="487"/>
      <c r="F73" s="487"/>
      <c r="G73" s="487"/>
    </row>
    <row r="74" spans="1:8" ht="24" customHeight="1" x14ac:dyDescent="0.15"/>
    <row r="75" spans="1:8" ht="24" customHeight="1" x14ac:dyDescent="0.15">
      <c r="A75" s="465" t="s">
        <v>458</v>
      </c>
      <c r="B75" s="465"/>
    </row>
    <row r="76" spans="1:8" ht="7.5" customHeight="1" x14ac:dyDescent="0.15"/>
    <row r="77" spans="1:8" ht="21.75" customHeight="1" x14ac:dyDescent="0.15">
      <c r="A77" s="85"/>
      <c r="B77" s="85" t="s">
        <v>443</v>
      </c>
      <c r="C77" s="85" t="s">
        <v>315</v>
      </c>
      <c r="D77" s="85" t="s">
        <v>143</v>
      </c>
      <c r="E77" s="85" t="s">
        <v>323</v>
      </c>
      <c r="F77" s="85" t="s">
        <v>316</v>
      </c>
      <c r="G77" s="85" t="s">
        <v>444</v>
      </c>
      <c r="H77" s="213" t="s">
        <v>374</v>
      </c>
    </row>
    <row r="78" spans="1:8" ht="21.75" customHeight="1" x14ac:dyDescent="0.15">
      <c r="A78" s="163" t="s">
        <v>451</v>
      </c>
      <c r="B78" s="88"/>
      <c r="C78" s="20"/>
      <c r="D78" s="163" t="str">
        <f>IF(C78="","",DATEDIF(C78,Facesheet!$B$3,"Y"))</f>
        <v/>
      </c>
      <c r="E78" s="53"/>
      <c r="F78" s="11"/>
      <c r="G78" s="88"/>
      <c r="H78" s="10"/>
    </row>
    <row r="79" spans="1:8" ht="21.75" customHeight="1" x14ac:dyDescent="0.15">
      <c r="A79" s="163" t="s">
        <v>446</v>
      </c>
      <c r="B79" s="88"/>
      <c r="C79" s="20"/>
      <c r="D79" s="163" t="str">
        <f>IF(C79="","",DATEDIF(C79,Facesheet!$B$3,"Y"))</f>
        <v/>
      </c>
      <c r="E79" s="53"/>
      <c r="F79" s="11"/>
      <c r="G79" s="88"/>
      <c r="H79" s="10"/>
    </row>
    <row r="80" spans="1:8" ht="21.75" customHeight="1" x14ac:dyDescent="0.15">
      <c r="A80" s="163" t="s">
        <v>446</v>
      </c>
      <c r="B80" s="88"/>
      <c r="C80" s="20"/>
      <c r="D80" s="163" t="str">
        <f>IF(C80="","",DATEDIF(C80,Facesheet!$B$3,"Y"))</f>
        <v/>
      </c>
      <c r="E80" s="53"/>
      <c r="F80" s="11"/>
      <c r="G80" s="88"/>
      <c r="H80" s="10"/>
    </row>
    <row r="81" spans="1:8" ht="21.75" customHeight="1" x14ac:dyDescent="0.15">
      <c r="A81" s="163" t="s">
        <v>446</v>
      </c>
      <c r="B81" s="88"/>
      <c r="C81" s="20"/>
      <c r="D81" s="163" t="str">
        <f>IF(C81="","",DATEDIF(C81,Facesheet!$B$3,"Y"))</f>
        <v/>
      </c>
      <c r="E81" s="53"/>
      <c r="F81" s="11"/>
      <c r="G81" s="88"/>
      <c r="H81" s="10"/>
    </row>
    <row r="82" spans="1:8" ht="21.75" customHeight="1" x14ac:dyDescent="0.15">
      <c r="A82" s="163" t="s">
        <v>446</v>
      </c>
      <c r="B82" s="88"/>
      <c r="C82" s="20"/>
      <c r="D82" s="163" t="str">
        <f>IF(C82="","",DATEDIF(C82,Facesheet!$B$3,"Y"))</f>
        <v/>
      </c>
      <c r="E82" s="53"/>
      <c r="F82" s="11"/>
      <c r="G82" s="88"/>
      <c r="H82" s="10"/>
    </row>
    <row r="83" spans="1:8" ht="21.75" customHeight="1" x14ac:dyDescent="0.15">
      <c r="A83" s="163" t="s">
        <v>446</v>
      </c>
      <c r="B83" s="88"/>
      <c r="C83" s="20"/>
      <c r="D83" s="163" t="str">
        <f>IF(C83="","",DATEDIF(C83,Facesheet!$B$3,"Y"))</f>
        <v/>
      </c>
      <c r="E83" s="53"/>
      <c r="F83" s="11"/>
      <c r="G83" s="88"/>
      <c r="H83" s="10"/>
    </row>
    <row r="84" spans="1:8" ht="21.75" customHeight="1" x14ac:dyDescent="0.15">
      <c r="A84" s="467" t="s">
        <v>448</v>
      </c>
      <c r="B84" s="467"/>
      <c r="C84" s="467"/>
      <c r="D84" s="467"/>
      <c r="E84" s="467"/>
      <c r="F84" s="467"/>
      <c r="G84" s="467"/>
    </row>
    <row r="85" spans="1:8" ht="21.75" customHeight="1" x14ac:dyDescent="0.15">
      <c r="A85" s="487" t="s">
        <v>449</v>
      </c>
      <c r="B85" s="487"/>
      <c r="C85" s="487"/>
      <c r="D85" s="487"/>
      <c r="E85" s="487"/>
      <c r="F85" s="487"/>
      <c r="G85" s="487"/>
    </row>
    <row r="86" spans="1:8" ht="24" customHeight="1" x14ac:dyDescent="0.15"/>
    <row r="87" spans="1:8" ht="24" customHeight="1" x14ac:dyDescent="0.15">
      <c r="A87" s="465" t="s">
        <v>459</v>
      </c>
      <c r="B87" s="465"/>
    </row>
    <row r="88" spans="1:8" ht="7.5" customHeight="1" x14ac:dyDescent="0.15"/>
    <row r="89" spans="1:8" ht="21.75" customHeight="1" x14ac:dyDescent="0.15">
      <c r="A89" s="85"/>
      <c r="B89" s="85" t="s">
        <v>156</v>
      </c>
      <c r="C89" s="112" t="s">
        <v>460</v>
      </c>
      <c r="D89" s="111" t="s">
        <v>143</v>
      </c>
      <c r="E89" s="213" t="s">
        <v>374</v>
      </c>
      <c r="F89" s="85" t="s">
        <v>316</v>
      </c>
      <c r="G89" s="85" t="s">
        <v>444</v>
      </c>
    </row>
    <row r="90" spans="1:8" ht="21.75" customHeight="1" x14ac:dyDescent="0.15">
      <c r="A90" s="163" t="s">
        <v>451</v>
      </c>
      <c r="B90" s="88"/>
      <c r="C90" s="20"/>
      <c r="D90" s="32" t="str">
        <f>IF(C90="","",DATEDIF(C90,Facesheet!$B$3,"Y"))</f>
        <v/>
      </c>
      <c r="E90" s="53"/>
      <c r="F90" s="19"/>
      <c r="G90" s="88"/>
    </row>
    <row r="91" spans="1:8" ht="21.75" customHeight="1" x14ac:dyDescent="0.15">
      <c r="A91" s="163" t="s">
        <v>446</v>
      </c>
      <c r="B91" s="88"/>
      <c r="C91" s="20"/>
      <c r="D91" s="32" t="str">
        <f>IF(C91="","",DATEDIF(C91,Facesheet!$B$3,"Y"))</f>
        <v/>
      </c>
      <c r="E91" s="53"/>
      <c r="F91" s="19"/>
      <c r="G91" s="88"/>
    </row>
    <row r="92" spans="1:8" ht="21.75" customHeight="1" x14ac:dyDescent="0.15">
      <c r="A92" s="163" t="s">
        <v>446</v>
      </c>
      <c r="B92" s="88"/>
      <c r="C92" s="20"/>
      <c r="D92" s="32" t="str">
        <f>IF(C92="","",DATEDIF(C92,Facesheet!$B$3,"Y"))</f>
        <v/>
      </c>
      <c r="E92" s="53"/>
      <c r="F92" s="19"/>
      <c r="G92" s="88"/>
    </row>
    <row r="93" spans="1:8" ht="21.75" customHeight="1" x14ac:dyDescent="0.15">
      <c r="A93" s="163" t="s">
        <v>446</v>
      </c>
      <c r="B93" s="88"/>
      <c r="C93" s="20"/>
      <c r="D93" s="32" t="str">
        <f>IF(C93="","",DATEDIF(C93,Facesheet!$B$3,"Y"))</f>
        <v/>
      </c>
      <c r="E93" s="53"/>
      <c r="F93" s="19"/>
      <c r="G93" s="88"/>
    </row>
    <row r="94" spans="1:8" ht="21.75" customHeight="1" x14ac:dyDescent="0.15">
      <c r="A94" s="163" t="s">
        <v>446</v>
      </c>
      <c r="B94" s="88"/>
      <c r="C94" s="20"/>
      <c r="D94" s="32" t="str">
        <f>IF(C94="","",DATEDIF(C94,Facesheet!$B$3,"Y"))</f>
        <v/>
      </c>
      <c r="E94" s="53"/>
      <c r="F94" s="19"/>
      <c r="G94" s="88"/>
    </row>
    <row r="95" spans="1:8" ht="21.75" customHeight="1" x14ac:dyDescent="0.15">
      <c r="A95" s="163" t="s">
        <v>446</v>
      </c>
      <c r="B95" s="88"/>
      <c r="C95" s="20"/>
      <c r="D95" s="32" t="str">
        <f>IF(C95="","",DATEDIF(C95,Facesheet!$B$3,"Y"))</f>
        <v/>
      </c>
      <c r="E95" s="53"/>
      <c r="F95" s="19"/>
      <c r="G95" s="88"/>
    </row>
    <row r="96" spans="1:8" ht="21.75" customHeight="1" x14ac:dyDescent="0.15">
      <c r="A96" s="467" t="s">
        <v>461</v>
      </c>
      <c r="B96" s="467"/>
      <c r="C96" s="467"/>
      <c r="D96" s="467"/>
      <c r="E96" s="467"/>
      <c r="F96" s="467"/>
      <c r="G96" s="467"/>
    </row>
    <row r="97" spans="1:7" ht="24" customHeight="1" x14ac:dyDescent="0.15"/>
    <row r="98" spans="1:7" ht="24" customHeight="1" x14ac:dyDescent="0.15">
      <c r="A98" s="465" t="s">
        <v>462</v>
      </c>
      <c r="B98" s="465"/>
    </row>
    <row r="99" spans="1:7" ht="7.5" customHeight="1" x14ac:dyDescent="0.15"/>
    <row r="100" spans="1:7" ht="21.75" customHeight="1" x14ac:dyDescent="0.15">
      <c r="A100" s="85"/>
      <c r="B100" s="85" t="s">
        <v>156</v>
      </c>
      <c r="C100" s="112" t="s">
        <v>460</v>
      </c>
      <c r="D100" s="111" t="s">
        <v>143</v>
      </c>
      <c r="E100" s="213" t="s">
        <v>374</v>
      </c>
      <c r="F100" s="85" t="s">
        <v>316</v>
      </c>
      <c r="G100" s="85" t="s">
        <v>444</v>
      </c>
    </row>
    <row r="101" spans="1:7" ht="21.75" customHeight="1" x14ac:dyDescent="0.15">
      <c r="A101" s="163" t="s">
        <v>451</v>
      </c>
      <c r="B101" s="88"/>
      <c r="C101" s="20"/>
      <c r="D101" s="32" t="str">
        <f>IF(C101="","",DATEDIF(C101,Facesheet!$B$3,"Y"))</f>
        <v/>
      </c>
      <c r="E101" s="53"/>
      <c r="F101" s="19"/>
      <c r="G101" s="88"/>
    </row>
    <row r="102" spans="1:7" ht="21.75" customHeight="1" x14ac:dyDescent="0.15">
      <c r="A102" s="163" t="s">
        <v>446</v>
      </c>
      <c r="B102" s="88"/>
      <c r="C102" s="20"/>
      <c r="D102" s="32" t="str">
        <f>IF(C102="","",DATEDIF(C102,Facesheet!$B$3,"Y"))</f>
        <v/>
      </c>
      <c r="E102" s="53"/>
      <c r="F102" s="19"/>
      <c r="G102" s="88"/>
    </row>
    <row r="103" spans="1:7" ht="21.75" customHeight="1" x14ac:dyDescent="0.15">
      <c r="A103" s="163" t="s">
        <v>446</v>
      </c>
      <c r="B103" s="88"/>
      <c r="C103" s="20"/>
      <c r="D103" s="32" t="str">
        <f>IF(C103="","",DATEDIF(C103,Facesheet!$B$3,"Y"))</f>
        <v/>
      </c>
      <c r="E103" s="53"/>
      <c r="F103" s="19"/>
      <c r="G103" s="88"/>
    </row>
    <row r="104" spans="1:7" ht="21.75" customHeight="1" x14ac:dyDescent="0.15">
      <c r="A104" s="163" t="s">
        <v>446</v>
      </c>
      <c r="B104" s="88"/>
      <c r="C104" s="20"/>
      <c r="D104" s="32" t="str">
        <f>IF(C104="","",DATEDIF(C104,Facesheet!$B$3,"Y"))</f>
        <v/>
      </c>
      <c r="E104" s="53"/>
      <c r="F104" s="19"/>
      <c r="G104" s="88"/>
    </row>
    <row r="105" spans="1:7" ht="21.75" customHeight="1" x14ac:dyDescent="0.15">
      <c r="A105" s="163" t="s">
        <v>446</v>
      </c>
      <c r="B105" s="88"/>
      <c r="C105" s="20"/>
      <c r="D105" s="32" t="str">
        <f>IF(C105="","",DATEDIF(C105,Facesheet!$B$3,"Y"))</f>
        <v/>
      </c>
      <c r="E105" s="53"/>
      <c r="F105" s="19"/>
      <c r="G105" s="88"/>
    </row>
    <row r="106" spans="1:7" ht="21.75" customHeight="1" x14ac:dyDescent="0.15">
      <c r="A106" s="163" t="s">
        <v>446</v>
      </c>
      <c r="B106" s="88"/>
      <c r="C106" s="20"/>
      <c r="D106" s="32" t="str">
        <f>IF(C106="","",DATEDIF(C106,Facesheet!$B$3,"Y"))</f>
        <v/>
      </c>
      <c r="E106" s="53"/>
      <c r="F106" s="19"/>
      <c r="G106" s="88"/>
    </row>
    <row r="107" spans="1:7" ht="21.75" customHeight="1" x14ac:dyDescent="0.15">
      <c r="A107" s="467" t="s">
        <v>461</v>
      </c>
      <c r="B107" s="467"/>
      <c r="C107" s="467"/>
      <c r="D107" s="467"/>
      <c r="E107" s="467"/>
      <c r="F107" s="467"/>
      <c r="G107" s="467"/>
    </row>
    <row r="108" spans="1:7" ht="21.75" customHeight="1" x14ac:dyDescent="0.15"/>
    <row r="109" spans="1:7" ht="21.75" customHeight="1" x14ac:dyDescent="0.15"/>
    <row r="110" spans="1:7" ht="21.75" customHeight="1" x14ac:dyDescent="0.15"/>
    <row r="111" spans="1:7" ht="21.75" customHeight="1" x14ac:dyDescent="0.15"/>
    <row r="112" spans="1:7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  <row r="304" ht="21.75" customHeight="1" x14ac:dyDescent="0.15"/>
    <row r="305" ht="21.75" customHeight="1" x14ac:dyDescent="0.15"/>
    <row r="306" ht="21.75" customHeight="1" x14ac:dyDescent="0.15"/>
    <row r="307" ht="21.75" customHeight="1" x14ac:dyDescent="0.15"/>
    <row r="308" ht="21.75" customHeight="1" x14ac:dyDescent="0.15"/>
    <row r="309" ht="21.75" customHeight="1" x14ac:dyDescent="0.15"/>
    <row r="310" ht="21.75" customHeight="1" x14ac:dyDescent="0.15"/>
    <row r="311" ht="21.75" customHeight="1" x14ac:dyDescent="0.15"/>
    <row r="312" ht="21.75" customHeight="1" x14ac:dyDescent="0.15"/>
    <row r="313" ht="21.75" customHeight="1" x14ac:dyDescent="0.15"/>
    <row r="314" ht="21.75" customHeight="1" x14ac:dyDescent="0.15"/>
    <row r="315" ht="21.75" customHeight="1" x14ac:dyDescent="0.15"/>
    <row r="316" ht="21.75" customHeight="1" x14ac:dyDescent="0.15"/>
    <row r="317" ht="21.75" customHeight="1" x14ac:dyDescent="0.15"/>
    <row r="318" ht="21.75" customHeight="1" x14ac:dyDescent="0.15"/>
    <row r="319" ht="21.75" customHeight="1" x14ac:dyDescent="0.15"/>
    <row r="320" ht="21.75" customHeight="1" x14ac:dyDescent="0.15"/>
    <row r="321" ht="21.75" customHeight="1" x14ac:dyDescent="0.15"/>
    <row r="322" ht="21.75" customHeight="1" x14ac:dyDescent="0.15"/>
    <row r="323" ht="21.75" customHeight="1" x14ac:dyDescent="0.15"/>
    <row r="324" ht="21.75" customHeight="1" x14ac:dyDescent="0.15"/>
    <row r="325" ht="21.75" customHeight="1" x14ac:dyDescent="0.15"/>
    <row r="326" ht="21.75" customHeight="1" x14ac:dyDescent="0.15"/>
    <row r="327" ht="21.75" customHeight="1" x14ac:dyDescent="0.15"/>
    <row r="328" ht="21.75" customHeight="1" x14ac:dyDescent="0.15"/>
    <row r="329" ht="21.75" customHeight="1" x14ac:dyDescent="0.15"/>
    <row r="330" ht="21.75" customHeight="1" x14ac:dyDescent="0.15"/>
    <row r="331" ht="21.75" customHeight="1" x14ac:dyDescent="0.15"/>
    <row r="332" ht="21.75" customHeight="1" x14ac:dyDescent="0.15"/>
    <row r="333" ht="21.75" customHeight="1" x14ac:dyDescent="0.15"/>
    <row r="334" ht="21.75" customHeight="1" x14ac:dyDescent="0.15"/>
    <row r="335" ht="21.75" customHeight="1" x14ac:dyDescent="0.15"/>
    <row r="336" ht="21.75" customHeight="1" x14ac:dyDescent="0.15"/>
    <row r="337" ht="21.75" customHeight="1" x14ac:dyDescent="0.15"/>
    <row r="338" ht="21.75" customHeight="1" x14ac:dyDescent="0.15"/>
    <row r="339" ht="21.75" customHeight="1" x14ac:dyDescent="0.15"/>
    <row r="340" ht="21.75" customHeight="1" x14ac:dyDescent="0.15"/>
    <row r="341" ht="21.75" customHeight="1" x14ac:dyDescent="0.15"/>
    <row r="342" ht="21.75" customHeight="1" x14ac:dyDescent="0.15"/>
    <row r="343" ht="21.75" customHeight="1" x14ac:dyDescent="0.15"/>
    <row r="344" ht="21.75" customHeight="1" x14ac:dyDescent="0.15"/>
    <row r="345" ht="21.75" customHeight="1" x14ac:dyDescent="0.15"/>
    <row r="346" ht="21.75" customHeight="1" x14ac:dyDescent="0.15"/>
    <row r="347" ht="21.75" customHeight="1" x14ac:dyDescent="0.15"/>
    <row r="348" ht="21.75" customHeight="1" x14ac:dyDescent="0.15"/>
    <row r="349" ht="21.75" customHeight="1" x14ac:dyDescent="0.15"/>
    <row r="350" ht="21.75" customHeight="1" x14ac:dyDescent="0.15"/>
    <row r="351" ht="21.75" customHeight="1" x14ac:dyDescent="0.15"/>
    <row r="352" ht="21.75" customHeight="1" x14ac:dyDescent="0.15"/>
    <row r="353" ht="21.75" customHeight="1" x14ac:dyDescent="0.15"/>
    <row r="354" ht="21.75" customHeight="1" x14ac:dyDescent="0.15"/>
    <row r="355" ht="21.75" customHeight="1" x14ac:dyDescent="0.15"/>
    <row r="356" ht="21.75" customHeight="1" x14ac:dyDescent="0.15"/>
    <row r="357" ht="21.75" customHeight="1" x14ac:dyDescent="0.15"/>
    <row r="358" ht="21.75" customHeight="1" x14ac:dyDescent="0.15"/>
    <row r="359" ht="21.75" customHeight="1" x14ac:dyDescent="0.15"/>
    <row r="360" ht="21.75" customHeight="1" x14ac:dyDescent="0.15"/>
    <row r="361" ht="21.75" customHeight="1" x14ac:dyDescent="0.15"/>
    <row r="362" ht="21.75" customHeight="1" x14ac:dyDescent="0.15"/>
    <row r="363" ht="21.75" customHeight="1" x14ac:dyDescent="0.15"/>
    <row r="364" ht="21.75" customHeight="1" x14ac:dyDescent="0.15"/>
    <row r="365" ht="21.75" customHeight="1" x14ac:dyDescent="0.15"/>
    <row r="366" ht="21.75" customHeight="1" x14ac:dyDescent="0.15"/>
    <row r="367" ht="21.75" customHeight="1" x14ac:dyDescent="0.15"/>
    <row r="368" ht="21.75" customHeight="1" x14ac:dyDescent="0.15"/>
    <row r="369" ht="21.75" customHeight="1" x14ac:dyDescent="0.15"/>
    <row r="370" ht="21.75" customHeight="1" x14ac:dyDescent="0.15"/>
    <row r="371" ht="21.75" customHeight="1" x14ac:dyDescent="0.15"/>
    <row r="372" ht="21.75" customHeight="1" x14ac:dyDescent="0.15"/>
    <row r="373" ht="21.75" customHeight="1" x14ac:dyDescent="0.15"/>
    <row r="374" ht="21.75" customHeight="1" x14ac:dyDescent="0.15"/>
    <row r="375" ht="21.75" customHeight="1" x14ac:dyDescent="0.15"/>
    <row r="376" ht="21.75" customHeight="1" x14ac:dyDescent="0.15"/>
    <row r="377" ht="21.75" customHeight="1" x14ac:dyDescent="0.15"/>
    <row r="378" ht="21.75" customHeight="1" x14ac:dyDescent="0.15"/>
    <row r="379" ht="21.75" customHeight="1" x14ac:dyDescent="0.15"/>
    <row r="380" ht="21.75" customHeight="1" x14ac:dyDescent="0.15"/>
    <row r="381" ht="21.75" customHeight="1" x14ac:dyDescent="0.15"/>
    <row r="382" ht="21.75" customHeight="1" x14ac:dyDescent="0.15"/>
    <row r="383" ht="21.75" customHeight="1" x14ac:dyDescent="0.15"/>
    <row r="384" ht="21.75" customHeight="1" x14ac:dyDescent="0.15"/>
    <row r="385" ht="21.75" customHeight="1" x14ac:dyDescent="0.15"/>
    <row r="386" ht="21.75" customHeight="1" x14ac:dyDescent="0.15"/>
    <row r="387" ht="21.75" customHeight="1" x14ac:dyDescent="0.15"/>
    <row r="388" ht="21.75" customHeight="1" x14ac:dyDescent="0.15"/>
    <row r="389" ht="21.75" customHeight="1" x14ac:dyDescent="0.15"/>
    <row r="390" ht="21.75" customHeight="1" x14ac:dyDescent="0.15"/>
    <row r="391" ht="21.75" customHeight="1" x14ac:dyDescent="0.15"/>
    <row r="392" ht="21.75" customHeight="1" x14ac:dyDescent="0.15"/>
    <row r="393" ht="21.75" customHeight="1" x14ac:dyDescent="0.15"/>
    <row r="394" ht="21.75" customHeight="1" x14ac:dyDescent="0.15"/>
    <row r="395" ht="21.75" customHeight="1" x14ac:dyDescent="0.15"/>
    <row r="396" ht="21.75" customHeight="1" x14ac:dyDescent="0.15"/>
    <row r="397" ht="21.75" customHeight="1" x14ac:dyDescent="0.15"/>
    <row r="398" ht="21.75" customHeight="1" x14ac:dyDescent="0.15"/>
    <row r="399" ht="21.75" customHeight="1" x14ac:dyDescent="0.15"/>
    <row r="400" ht="21.75" customHeight="1" x14ac:dyDescent="0.15"/>
    <row r="401" ht="21.75" customHeight="1" x14ac:dyDescent="0.15"/>
    <row r="402" ht="21.75" customHeight="1" x14ac:dyDescent="0.15"/>
    <row r="403" ht="21.75" customHeight="1" x14ac:dyDescent="0.15"/>
    <row r="404" ht="21.75" customHeight="1" x14ac:dyDescent="0.15"/>
    <row r="405" ht="21.75" customHeight="1" x14ac:dyDescent="0.15"/>
    <row r="406" ht="21.75" customHeight="1" x14ac:dyDescent="0.15"/>
    <row r="407" ht="21.75" customHeight="1" x14ac:dyDescent="0.15"/>
    <row r="408" ht="21.75" customHeight="1" x14ac:dyDescent="0.15"/>
    <row r="409" ht="21.75" customHeight="1" x14ac:dyDescent="0.15"/>
    <row r="410" ht="21.75" customHeight="1" x14ac:dyDescent="0.15"/>
    <row r="411" ht="21.75" customHeight="1" x14ac:dyDescent="0.15"/>
    <row r="412" ht="21.75" customHeight="1" x14ac:dyDescent="0.15"/>
    <row r="413" ht="21.75" customHeight="1" x14ac:dyDescent="0.15"/>
    <row r="414" ht="21.75" customHeight="1" x14ac:dyDescent="0.15"/>
    <row r="415" ht="21.75" customHeight="1" x14ac:dyDescent="0.15"/>
    <row r="416" ht="21.75" customHeight="1" x14ac:dyDescent="0.15"/>
    <row r="417" ht="21.75" customHeight="1" x14ac:dyDescent="0.15"/>
    <row r="418" ht="21.75" customHeight="1" x14ac:dyDescent="0.15"/>
    <row r="419" ht="21.75" customHeight="1" x14ac:dyDescent="0.15"/>
    <row r="420" ht="21.75" customHeight="1" x14ac:dyDescent="0.15"/>
    <row r="421" ht="21.75" customHeight="1" x14ac:dyDescent="0.15"/>
    <row r="422" ht="21.75" customHeight="1" x14ac:dyDescent="0.15"/>
    <row r="423" ht="21.75" customHeight="1" x14ac:dyDescent="0.15"/>
    <row r="424" ht="21.75" customHeight="1" x14ac:dyDescent="0.15"/>
    <row r="425" ht="21.75" customHeight="1" x14ac:dyDescent="0.15"/>
    <row r="426" ht="21.75" customHeight="1" x14ac:dyDescent="0.15"/>
    <row r="427" ht="21.75" customHeight="1" x14ac:dyDescent="0.15"/>
    <row r="428" ht="21.75" customHeight="1" x14ac:dyDescent="0.15"/>
    <row r="429" ht="21.75" customHeight="1" x14ac:dyDescent="0.15"/>
    <row r="430" ht="21.75" customHeight="1" x14ac:dyDescent="0.15"/>
    <row r="431" ht="21.75" customHeight="1" x14ac:dyDescent="0.15"/>
    <row r="432" ht="21.75" customHeight="1" x14ac:dyDescent="0.15"/>
    <row r="433" ht="21.75" customHeight="1" x14ac:dyDescent="0.15"/>
    <row r="434" ht="21.75" customHeight="1" x14ac:dyDescent="0.15"/>
    <row r="435" ht="21.75" customHeight="1" x14ac:dyDescent="0.15"/>
    <row r="436" ht="21.75" customHeight="1" x14ac:dyDescent="0.15"/>
    <row r="437" ht="21.75" customHeight="1" x14ac:dyDescent="0.15"/>
    <row r="438" ht="21.75" customHeight="1" x14ac:dyDescent="0.15"/>
    <row r="439" ht="21.75" customHeight="1" x14ac:dyDescent="0.15"/>
    <row r="440" ht="21.75" customHeight="1" x14ac:dyDescent="0.15"/>
    <row r="441" ht="21.75" customHeight="1" x14ac:dyDescent="0.15"/>
    <row r="442" ht="21.75" customHeight="1" x14ac:dyDescent="0.15"/>
    <row r="443" ht="21.75" customHeight="1" x14ac:dyDescent="0.15"/>
    <row r="444" ht="21.75" customHeight="1" x14ac:dyDescent="0.15"/>
    <row r="445" ht="21.75" customHeight="1" x14ac:dyDescent="0.15"/>
    <row r="446" ht="21.75" customHeight="1" x14ac:dyDescent="0.15"/>
    <row r="447" ht="21.75" customHeight="1" x14ac:dyDescent="0.15"/>
    <row r="448" ht="21.75" customHeight="1" x14ac:dyDescent="0.15"/>
    <row r="449" ht="21.75" customHeight="1" x14ac:dyDescent="0.15"/>
    <row r="450" ht="21.75" customHeight="1" x14ac:dyDescent="0.15"/>
    <row r="451" ht="21.75" customHeight="1" x14ac:dyDescent="0.15"/>
    <row r="452" ht="21.75" customHeight="1" x14ac:dyDescent="0.15"/>
    <row r="453" ht="21.75" customHeight="1" x14ac:dyDescent="0.15"/>
    <row r="454" ht="21.75" customHeight="1" x14ac:dyDescent="0.15"/>
    <row r="455" ht="21.75" customHeight="1" x14ac:dyDescent="0.15"/>
    <row r="456" ht="21.75" customHeight="1" x14ac:dyDescent="0.15"/>
    <row r="457" ht="21.75" customHeight="1" x14ac:dyDescent="0.15"/>
    <row r="458" ht="21.75" customHeight="1" x14ac:dyDescent="0.15"/>
    <row r="459" ht="21.75" customHeight="1" x14ac:dyDescent="0.15"/>
    <row r="460" ht="21.75" customHeight="1" x14ac:dyDescent="0.15"/>
    <row r="461" ht="21.75" customHeight="1" x14ac:dyDescent="0.15"/>
    <row r="462" ht="21.75" customHeight="1" x14ac:dyDescent="0.15"/>
    <row r="463" ht="21.75" customHeight="1" x14ac:dyDescent="0.15"/>
    <row r="464" ht="21.75" customHeight="1" x14ac:dyDescent="0.15"/>
    <row r="465" ht="21.75" customHeight="1" x14ac:dyDescent="0.15"/>
    <row r="466" ht="21.75" customHeight="1" x14ac:dyDescent="0.15"/>
    <row r="467" ht="21.75" customHeight="1" x14ac:dyDescent="0.15"/>
    <row r="468" ht="21.75" customHeight="1" x14ac:dyDescent="0.15"/>
    <row r="469" ht="21.75" customHeight="1" x14ac:dyDescent="0.15"/>
    <row r="470" ht="21.75" customHeight="1" x14ac:dyDescent="0.15"/>
    <row r="471" ht="21.75" customHeight="1" x14ac:dyDescent="0.15"/>
    <row r="472" ht="21.75" customHeight="1" x14ac:dyDescent="0.15"/>
    <row r="473" ht="21.75" customHeight="1" x14ac:dyDescent="0.15"/>
    <row r="474" ht="21.75" customHeight="1" x14ac:dyDescent="0.15"/>
    <row r="475" ht="21.75" customHeight="1" x14ac:dyDescent="0.15"/>
    <row r="476" ht="21.75" customHeight="1" x14ac:dyDescent="0.15"/>
    <row r="477" ht="21.75" customHeight="1" x14ac:dyDescent="0.15"/>
    <row r="478" ht="21.75" customHeight="1" x14ac:dyDescent="0.15"/>
    <row r="479" ht="21.75" customHeight="1" x14ac:dyDescent="0.15"/>
    <row r="480" ht="21.75" customHeight="1" x14ac:dyDescent="0.15"/>
    <row r="481" ht="21.75" customHeight="1" x14ac:dyDescent="0.15"/>
    <row r="482" ht="21.75" customHeight="1" x14ac:dyDescent="0.15"/>
    <row r="483" ht="21.75" customHeight="1" x14ac:dyDescent="0.15"/>
    <row r="484" ht="21.75" customHeight="1" x14ac:dyDescent="0.15"/>
    <row r="485" ht="21.75" customHeight="1" x14ac:dyDescent="0.15"/>
    <row r="486" ht="21.75" customHeight="1" x14ac:dyDescent="0.15"/>
    <row r="487" ht="21.75" customHeight="1" x14ac:dyDescent="0.15"/>
    <row r="488" ht="21.75" customHeight="1" x14ac:dyDescent="0.15"/>
    <row r="489" ht="21.75" customHeight="1" x14ac:dyDescent="0.15"/>
    <row r="490" ht="21.75" customHeight="1" x14ac:dyDescent="0.15"/>
    <row r="491" ht="21.75" customHeight="1" x14ac:dyDescent="0.15"/>
    <row r="492" ht="21.75" customHeight="1" x14ac:dyDescent="0.15"/>
    <row r="493" ht="21.75" customHeight="1" x14ac:dyDescent="0.15"/>
    <row r="494" ht="21.75" customHeight="1" x14ac:dyDescent="0.15"/>
    <row r="495" ht="21.75" customHeight="1" x14ac:dyDescent="0.15"/>
    <row r="496" ht="21.75" customHeight="1" x14ac:dyDescent="0.15"/>
    <row r="497" ht="21.75" customHeight="1" x14ac:dyDescent="0.15"/>
    <row r="498" ht="21.75" customHeight="1" x14ac:dyDescent="0.15"/>
    <row r="499" ht="21.75" customHeight="1" x14ac:dyDescent="0.15"/>
    <row r="500" ht="21.75" customHeight="1" x14ac:dyDescent="0.15"/>
    <row r="501" ht="21.75" customHeight="1" x14ac:dyDescent="0.15"/>
    <row r="502" ht="21.75" customHeight="1" x14ac:dyDescent="0.15"/>
    <row r="503" ht="21.75" customHeight="1" x14ac:dyDescent="0.15"/>
    <row r="504" ht="21.75" customHeight="1" x14ac:dyDescent="0.15"/>
    <row r="505" ht="21.75" customHeight="1" x14ac:dyDescent="0.15"/>
    <row r="506" ht="21.75" customHeight="1" x14ac:dyDescent="0.15"/>
    <row r="507" ht="21.75" customHeight="1" x14ac:dyDescent="0.15"/>
    <row r="508" ht="21.75" customHeight="1" x14ac:dyDescent="0.15"/>
    <row r="509" ht="21.75" customHeight="1" x14ac:dyDescent="0.15"/>
    <row r="510" ht="21.75" customHeight="1" x14ac:dyDescent="0.15"/>
    <row r="511" ht="21.75" customHeight="1" x14ac:dyDescent="0.15"/>
    <row r="512" ht="21.75" customHeight="1" x14ac:dyDescent="0.15"/>
    <row r="513" ht="21.75" customHeight="1" x14ac:dyDescent="0.15"/>
    <row r="514" ht="21.75" customHeight="1" x14ac:dyDescent="0.15"/>
    <row r="515" ht="21.75" customHeight="1" x14ac:dyDescent="0.15"/>
    <row r="516" ht="21.75" customHeight="1" x14ac:dyDescent="0.15"/>
    <row r="517" ht="21.75" customHeight="1" x14ac:dyDescent="0.15"/>
    <row r="518" ht="21.75" customHeight="1" x14ac:dyDescent="0.15"/>
    <row r="519" ht="21.75" customHeight="1" x14ac:dyDescent="0.15"/>
    <row r="520" ht="21.75" customHeight="1" x14ac:dyDescent="0.15"/>
    <row r="521" ht="21.75" customHeight="1" x14ac:dyDescent="0.15"/>
    <row r="522" ht="21.75" customHeight="1" x14ac:dyDescent="0.15"/>
    <row r="523" ht="21.75" customHeight="1" x14ac:dyDescent="0.15"/>
    <row r="524" ht="21.75" customHeight="1" x14ac:dyDescent="0.15"/>
    <row r="525" ht="21.75" customHeight="1" x14ac:dyDescent="0.15"/>
    <row r="526" ht="21.75" customHeight="1" x14ac:dyDescent="0.15"/>
    <row r="527" ht="21.75" customHeight="1" x14ac:dyDescent="0.15"/>
    <row r="528" ht="21.75" customHeight="1" x14ac:dyDescent="0.15"/>
    <row r="529" ht="21.75" customHeight="1" x14ac:dyDescent="0.15"/>
    <row r="530" ht="21.75" customHeight="1" x14ac:dyDescent="0.15"/>
    <row r="531" ht="21.75" customHeight="1" x14ac:dyDescent="0.15"/>
    <row r="532" ht="21.75" customHeight="1" x14ac:dyDescent="0.15"/>
    <row r="533" ht="21.75" customHeight="1" x14ac:dyDescent="0.15"/>
    <row r="534" ht="21.75" customHeight="1" x14ac:dyDescent="0.15"/>
    <row r="535" ht="21.75" customHeight="1" x14ac:dyDescent="0.15"/>
    <row r="536" ht="21.75" customHeight="1" x14ac:dyDescent="0.15"/>
    <row r="537" ht="21.75" customHeight="1" x14ac:dyDescent="0.15"/>
    <row r="538" ht="21.75" customHeight="1" x14ac:dyDescent="0.15"/>
    <row r="539" ht="21.75" customHeight="1" x14ac:dyDescent="0.15"/>
    <row r="540" ht="21.75" customHeight="1" x14ac:dyDescent="0.15"/>
    <row r="541" ht="21.75" customHeight="1" x14ac:dyDescent="0.15"/>
    <row r="542" ht="21.75" customHeight="1" x14ac:dyDescent="0.15"/>
    <row r="543" ht="21.75" customHeight="1" x14ac:dyDescent="0.15"/>
    <row r="544" ht="21.75" customHeight="1" x14ac:dyDescent="0.15"/>
    <row r="545" ht="21.75" customHeight="1" x14ac:dyDescent="0.15"/>
    <row r="546" ht="21.75" customHeight="1" x14ac:dyDescent="0.15"/>
    <row r="547" ht="21.75" customHeight="1" x14ac:dyDescent="0.15"/>
    <row r="548" ht="21.75" customHeight="1" x14ac:dyDescent="0.15"/>
    <row r="549" ht="21.75" customHeight="1" x14ac:dyDescent="0.15"/>
    <row r="550" ht="21.75" customHeight="1" x14ac:dyDescent="0.15"/>
    <row r="551" ht="21.75" customHeight="1" x14ac:dyDescent="0.15"/>
    <row r="552" ht="21.75" customHeight="1" x14ac:dyDescent="0.15"/>
    <row r="553" ht="21.75" customHeight="1" x14ac:dyDescent="0.15"/>
    <row r="554" ht="21.75" customHeight="1" x14ac:dyDescent="0.15"/>
    <row r="555" ht="21.75" customHeight="1" x14ac:dyDescent="0.15"/>
    <row r="556" ht="21.75" customHeight="1" x14ac:dyDescent="0.15"/>
    <row r="557" ht="21.75" customHeight="1" x14ac:dyDescent="0.15"/>
    <row r="558" ht="21.75" customHeight="1" x14ac:dyDescent="0.15"/>
    <row r="559" ht="21.75" customHeight="1" x14ac:dyDescent="0.15"/>
    <row r="560" ht="21.75" customHeight="1" x14ac:dyDescent="0.15"/>
    <row r="561" ht="21.75" customHeight="1" x14ac:dyDescent="0.15"/>
    <row r="562" ht="21.75" customHeight="1" x14ac:dyDescent="0.15"/>
    <row r="563" ht="21.75" customHeight="1" x14ac:dyDescent="0.15"/>
    <row r="564" ht="21.75" customHeight="1" x14ac:dyDescent="0.15"/>
    <row r="565" ht="21.75" customHeight="1" x14ac:dyDescent="0.15"/>
    <row r="566" ht="21.75" customHeight="1" x14ac:dyDescent="0.15"/>
    <row r="567" ht="21.75" customHeight="1" x14ac:dyDescent="0.15"/>
    <row r="568" ht="21.75" customHeight="1" x14ac:dyDescent="0.15"/>
    <row r="569" ht="21.75" customHeight="1" x14ac:dyDescent="0.15"/>
    <row r="570" ht="21.75" customHeight="1" x14ac:dyDescent="0.15"/>
    <row r="571" ht="21.75" customHeight="1" x14ac:dyDescent="0.15"/>
    <row r="572" ht="21.75" customHeight="1" x14ac:dyDescent="0.15"/>
    <row r="573" ht="21.75" customHeight="1" x14ac:dyDescent="0.15"/>
    <row r="574" ht="21.75" customHeight="1" x14ac:dyDescent="0.15"/>
    <row r="575" ht="21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  <row r="582" ht="21.75" customHeight="1" x14ac:dyDescent="0.15"/>
    <row r="583" ht="21.75" customHeight="1" x14ac:dyDescent="0.15"/>
    <row r="584" ht="21.75" customHeight="1" x14ac:dyDescent="0.15"/>
    <row r="585" ht="21.75" customHeight="1" x14ac:dyDescent="0.15"/>
    <row r="586" ht="21.75" customHeight="1" x14ac:dyDescent="0.15"/>
  </sheetData>
  <sheetProtection algorithmName="SHA-512" hashValue="QPZNuz2vhVAuwIp6R3QxIcLeLeZIgr9TDghTGm9eH9IX12tA4IXPsDisrYjvKNxI6Zae+cTfGGmha2q+SIPVTA==" saltValue="FvwqKGo72SpUSVYT9JjBdw==" spinCount="100000" sheet="1" selectLockedCells="1"/>
  <mergeCells count="27">
    <mergeCell ref="A85:G85"/>
    <mergeCell ref="A87:B87"/>
    <mergeCell ref="A96:G96"/>
    <mergeCell ref="A98:B98"/>
    <mergeCell ref="A107:G107"/>
    <mergeCell ref="A63:B63"/>
    <mergeCell ref="A72:G72"/>
    <mergeCell ref="A73:G73"/>
    <mergeCell ref="A75:B75"/>
    <mergeCell ref="A84:G84"/>
    <mergeCell ref="A39:G39"/>
    <mergeCell ref="A41:B41"/>
    <mergeCell ref="A50:G50"/>
    <mergeCell ref="A52:B52"/>
    <mergeCell ref="A61:G61"/>
    <mergeCell ref="A2:D2"/>
    <mergeCell ref="D6:F6"/>
    <mergeCell ref="A14:G14"/>
    <mergeCell ref="A15:G15"/>
    <mergeCell ref="A4:H4"/>
    <mergeCell ref="A29:B29"/>
    <mergeCell ref="A38:G38"/>
    <mergeCell ref="D17:E17"/>
    <mergeCell ref="A6:B6"/>
    <mergeCell ref="A17:B17"/>
    <mergeCell ref="A26:G26"/>
    <mergeCell ref="A27:G27"/>
  </mergeCells>
  <phoneticPr fontId="4"/>
  <conditionalFormatting sqref="D9:D13 D66:D71">
    <cfRule type="cellIs" dxfId="21" priority="55" operator="lessThan">
      <formula>18</formula>
    </cfRule>
  </conditionalFormatting>
  <conditionalFormatting sqref="C21:C25">
    <cfRule type="cellIs" dxfId="20" priority="45" operator="greaterThan">
      <formula>39173</formula>
    </cfRule>
  </conditionalFormatting>
  <conditionalFormatting sqref="D44">
    <cfRule type="cellIs" dxfId="19" priority="41" operator="lessThan">
      <formula>35</formula>
    </cfRule>
    <cfRule type="cellIs" dxfId="18" priority="42" operator="lessThan">
      <formula>35</formula>
    </cfRule>
  </conditionalFormatting>
  <conditionalFormatting sqref="D55">
    <cfRule type="cellIs" dxfId="17" priority="37" operator="lessThan">
      <formula>35</formula>
    </cfRule>
    <cfRule type="cellIs" dxfId="16" priority="38" operator="lessThan">
      <formula>35</formula>
    </cfRule>
  </conditionalFormatting>
  <conditionalFormatting sqref="C67:C71">
    <cfRule type="cellIs" dxfId="15" priority="34" operator="greaterThan">
      <formula>39173</formula>
    </cfRule>
  </conditionalFormatting>
  <conditionalFormatting sqref="C79:C83">
    <cfRule type="cellIs" dxfId="14" priority="31" operator="greaterThan">
      <formula>39173</formula>
    </cfRule>
  </conditionalFormatting>
  <conditionalFormatting sqref="D9:D13">
    <cfRule type="cellIs" dxfId="13" priority="18" operator="lessThan">
      <formula>18</formula>
    </cfRule>
  </conditionalFormatting>
  <conditionalFormatting sqref="D20:D25">
    <cfRule type="cellIs" dxfId="12" priority="17" operator="lessThan">
      <formula>18</formula>
    </cfRule>
  </conditionalFormatting>
  <conditionalFormatting sqref="D32">
    <cfRule type="cellIs" dxfId="11" priority="16" operator="lessThan">
      <formula>18</formula>
    </cfRule>
  </conditionalFormatting>
  <conditionalFormatting sqref="D78:D83">
    <cfRule type="cellIs" dxfId="10" priority="15" operator="lessThan">
      <formula>18</formula>
    </cfRule>
  </conditionalFormatting>
  <conditionalFormatting sqref="C10:C13">
    <cfRule type="cellIs" dxfId="9" priority="10" operator="greaterThan">
      <formula>39173</formula>
    </cfRule>
  </conditionalFormatting>
  <conditionalFormatting sqref="C45:C49">
    <cfRule type="cellIs" dxfId="8" priority="8" operator="greaterThan">
      <formula>32964</formula>
    </cfRule>
  </conditionalFormatting>
  <conditionalFormatting sqref="D45:D49">
    <cfRule type="cellIs" dxfId="7" priority="7" operator="lessThan">
      <formula>35</formula>
    </cfRule>
  </conditionalFormatting>
  <conditionalFormatting sqref="D56:D60">
    <cfRule type="cellIs" dxfId="6" priority="6" operator="lessThan">
      <formula>35</formula>
    </cfRule>
  </conditionalFormatting>
  <conditionalFormatting sqref="C56:C60">
    <cfRule type="cellIs" dxfId="5" priority="5" operator="greaterThan">
      <formula>32964</formula>
    </cfRule>
  </conditionalFormatting>
  <conditionalFormatting sqref="D91:D95">
    <cfRule type="cellIs" dxfId="4" priority="4" operator="lessThan">
      <formula>30</formula>
    </cfRule>
  </conditionalFormatting>
  <conditionalFormatting sqref="C91:C95">
    <cfRule type="cellIs" dxfId="3" priority="3" operator="greaterThan">
      <formula>34790</formula>
    </cfRule>
  </conditionalFormatting>
  <conditionalFormatting sqref="C102:C106">
    <cfRule type="cellIs" dxfId="2" priority="2" operator="greaterThan">
      <formula>34790</formula>
    </cfRule>
  </conditionalFormatting>
  <conditionalFormatting sqref="D102:D106">
    <cfRule type="cellIs" dxfId="1" priority="1" operator="lessThan">
      <formula>30</formula>
    </cfRule>
  </conditionalFormatting>
  <dataValidations count="2">
    <dataValidation type="list" allowBlank="1" showInputMessage="1" showErrorMessage="1" sqref="H14" xr:uid="{0D1C38C7-26BE-354E-B239-DD77211B44BC}">
      <formula1>$L$9:$L$10</formula1>
    </dataValidation>
    <dataValidation type="list" allowBlank="1" showInputMessage="1" showErrorMessage="1" sqref="H9:H13 H20:H25 H32:H37 H66:H71 H78:H83" xr:uid="{8FD714EF-F7DA-4225-BAE6-C40292F39D25}">
      <formula1>"○"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4" fitToHeight="0" orientation="portrait" r:id="rId1"/>
  <rowBreaks count="2" manualBreakCount="2">
    <brk id="39" max="7" man="1"/>
    <brk id="73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4DAC22-F39E-48B8-BD09-3677B5F9D674}">
          <x14:formula1>
            <xm:f>Facesheet!$B$6</xm:f>
          </x14:formula1>
          <xm:sqref>E9:E13 E78:E83 E90:E95 E66:E71 E101:E106 E55:E60 E32:E37 E20:E25 E44:E49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BBA4-48A2-4FAE-8B14-0B2AD952BC6A}">
  <sheetPr codeName="Sheet12"/>
  <dimension ref="C3:E55"/>
  <sheetViews>
    <sheetView workbookViewId="0">
      <selection activeCell="E52" sqref="E52"/>
    </sheetView>
  </sheetViews>
  <sheetFormatPr defaultRowHeight="13.5" x14ac:dyDescent="0.15"/>
  <cols>
    <col min="5" max="5" width="55" customWidth="1"/>
  </cols>
  <sheetData>
    <row r="3" spans="3:5" x14ac:dyDescent="0.15">
      <c r="C3" t="str">
        <f>IF('12.空手道'!B9="", "", '12.空手道'!B9)</f>
        <v/>
      </c>
    </row>
    <row r="4" spans="3:5" x14ac:dyDescent="0.15">
      <c r="C4" t="str">
        <f>IF('12.空手道'!B10="", "", '12.空手道'!B10)</f>
        <v/>
      </c>
    </row>
    <row r="5" spans="3:5" x14ac:dyDescent="0.15">
      <c r="C5" t="str">
        <f>IF('12.空手道'!B11="", "", '12.空手道'!B11)</f>
        <v/>
      </c>
      <c r="E5" t="s">
        <v>463</v>
      </c>
    </row>
    <row r="6" spans="3:5" x14ac:dyDescent="0.15">
      <c r="C6" t="str">
        <f>IF('12.空手道'!B12="", "", '12.空手道'!B12)</f>
        <v/>
      </c>
      <c r="E6" t="s">
        <v>464</v>
      </c>
    </row>
    <row r="7" spans="3:5" x14ac:dyDescent="0.15">
      <c r="C7" t="str">
        <f>IF('12.空手道'!B13="", "", '12.空手道'!B13)</f>
        <v/>
      </c>
      <c r="E7" t="s">
        <v>465</v>
      </c>
    </row>
    <row r="8" spans="3:5" x14ac:dyDescent="0.15">
      <c r="C8" t="str">
        <f>IF('12.空手道'!B20="", "", '12.空手道'!B20)</f>
        <v/>
      </c>
      <c r="E8" t="s">
        <v>466</v>
      </c>
    </row>
    <row r="9" spans="3:5" x14ac:dyDescent="0.15">
      <c r="C9" t="str">
        <f>IF('12.空手道'!B21="", "", '12.空手道'!B21)</f>
        <v/>
      </c>
      <c r="E9" t="s">
        <v>467</v>
      </c>
    </row>
    <row r="10" spans="3:5" x14ac:dyDescent="0.15">
      <c r="C10" t="str">
        <f>IF('12.空手道'!B22="", "", '12.空手道'!B22)</f>
        <v/>
      </c>
      <c r="E10" t="s">
        <v>468</v>
      </c>
    </row>
    <row r="11" spans="3:5" x14ac:dyDescent="0.15">
      <c r="C11" t="str">
        <f>IF('12.空手道'!B23="", "", '12.空手道'!B23)</f>
        <v/>
      </c>
    </row>
    <row r="12" spans="3:5" x14ac:dyDescent="0.15">
      <c r="C12" t="str">
        <f>IF('12.空手道'!B24="", "", '12.空手道'!B24)</f>
        <v/>
      </c>
    </row>
    <row r="13" spans="3:5" x14ac:dyDescent="0.15">
      <c r="C13" t="str">
        <f>IF('12.空手道'!B25="", "", '12.空手道'!B25)</f>
        <v/>
      </c>
    </row>
    <row r="14" spans="3:5" x14ac:dyDescent="0.15">
      <c r="C14" t="str">
        <f>IF('12.空手道'!B32="", "", '12.空手道'!B32)</f>
        <v/>
      </c>
    </row>
    <row r="15" spans="3:5" x14ac:dyDescent="0.15">
      <c r="C15" t="str">
        <f>IF('12.空手道'!B33="", "", '12.空手道'!B33)</f>
        <v/>
      </c>
    </row>
    <row r="16" spans="3:5" x14ac:dyDescent="0.15">
      <c r="C16" t="str">
        <f>IF('12.空手道'!B34="", "", '12.空手道'!B34)</f>
        <v/>
      </c>
    </row>
    <row r="17" spans="3:3" x14ac:dyDescent="0.15">
      <c r="C17" t="str">
        <f>IF('12.空手道'!B35="", "", '12.空手道'!B35)</f>
        <v/>
      </c>
    </row>
    <row r="18" spans="3:3" x14ac:dyDescent="0.15">
      <c r="C18" t="str">
        <f>IF('12.空手道'!B36="", "", '12.空手道'!B36)</f>
        <v/>
      </c>
    </row>
    <row r="19" spans="3:3" x14ac:dyDescent="0.15">
      <c r="C19" t="str">
        <f>IF('12.空手道'!B37="", "", '12.空手道'!B37)</f>
        <v/>
      </c>
    </row>
    <row r="20" spans="3:3" x14ac:dyDescent="0.15">
      <c r="C20" t="str">
        <f>IF('12.空手道'!B44="", "", '12.空手道'!B44)</f>
        <v/>
      </c>
    </row>
    <row r="21" spans="3:3" x14ac:dyDescent="0.15">
      <c r="C21" t="str">
        <f>IF('12.空手道'!B45="", "", '12.空手道'!B45)</f>
        <v/>
      </c>
    </row>
    <row r="22" spans="3:3" x14ac:dyDescent="0.15">
      <c r="C22" t="str">
        <f>IF('12.空手道'!B46="", "", '12.空手道'!B46)</f>
        <v/>
      </c>
    </row>
    <row r="23" spans="3:3" x14ac:dyDescent="0.15">
      <c r="C23" t="str">
        <f>IF('12.空手道'!B47="", "", '12.空手道'!B47)</f>
        <v/>
      </c>
    </row>
    <row r="24" spans="3:3" x14ac:dyDescent="0.15">
      <c r="C24" t="str">
        <f>IF('12.空手道'!B48="", "", '12.空手道'!B48)</f>
        <v/>
      </c>
    </row>
    <row r="25" spans="3:3" x14ac:dyDescent="0.15">
      <c r="C25" t="str">
        <f>IF('12.空手道'!B49="", "", '12.空手道'!B49)</f>
        <v/>
      </c>
    </row>
    <row r="26" spans="3:3" x14ac:dyDescent="0.15">
      <c r="C26" t="str">
        <f>IF('12.空手道'!B55="", "", '12.空手道'!B55)</f>
        <v/>
      </c>
    </row>
    <row r="27" spans="3:3" x14ac:dyDescent="0.15">
      <c r="C27" t="str">
        <f>IF('12.空手道'!B56="", "", '12.空手道'!B56)</f>
        <v/>
      </c>
    </row>
    <row r="28" spans="3:3" x14ac:dyDescent="0.15">
      <c r="C28" t="str">
        <f>IF('12.空手道'!B57="", "", '12.空手道'!B57)</f>
        <v/>
      </c>
    </row>
    <row r="29" spans="3:3" x14ac:dyDescent="0.15">
      <c r="C29" t="str">
        <f>IF('12.空手道'!B58="", "", '12.空手道'!B58)</f>
        <v/>
      </c>
    </row>
    <row r="30" spans="3:3" x14ac:dyDescent="0.15">
      <c r="C30" t="str">
        <f>IF('12.空手道'!B59="", "", '12.空手道'!B59)</f>
        <v/>
      </c>
    </row>
    <row r="31" spans="3:3" x14ac:dyDescent="0.15">
      <c r="C31" t="str">
        <f>IF('12.空手道'!B60="", "", '12.空手道'!B60)</f>
        <v/>
      </c>
    </row>
    <row r="32" spans="3:3" x14ac:dyDescent="0.15">
      <c r="C32" t="str">
        <f>IF('12.空手道'!B66="", "", '12.空手道'!B66)</f>
        <v/>
      </c>
    </row>
    <row r="33" spans="3:3" x14ac:dyDescent="0.15">
      <c r="C33" t="str">
        <f>IF('12.空手道'!B67="", "", '12.空手道'!B67)</f>
        <v/>
      </c>
    </row>
    <row r="34" spans="3:3" x14ac:dyDescent="0.15">
      <c r="C34" t="str">
        <f>IF('12.空手道'!B68="", "", '12.空手道'!B68)</f>
        <v/>
      </c>
    </row>
    <row r="35" spans="3:3" x14ac:dyDescent="0.15">
      <c r="C35" t="str">
        <f>IF('12.空手道'!B69="", "", '12.空手道'!B69)</f>
        <v/>
      </c>
    </row>
    <row r="36" spans="3:3" x14ac:dyDescent="0.15">
      <c r="C36" t="str">
        <f>IF('12.空手道'!B70="", "", '12.空手道'!B70)</f>
        <v/>
      </c>
    </row>
    <row r="37" spans="3:3" x14ac:dyDescent="0.15">
      <c r="C37" t="str">
        <f>IF('12.空手道'!B71="", "", '12.空手道'!B71)</f>
        <v/>
      </c>
    </row>
    <row r="38" spans="3:3" x14ac:dyDescent="0.15">
      <c r="C38" t="str">
        <f>IF('12.空手道'!B78="", "", '12.空手道'!B78)</f>
        <v/>
      </c>
    </row>
    <row r="39" spans="3:3" x14ac:dyDescent="0.15">
      <c r="C39" t="str">
        <f>IF('12.空手道'!B79="", "", '12.空手道'!B79)</f>
        <v/>
      </c>
    </row>
    <row r="40" spans="3:3" x14ac:dyDescent="0.15">
      <c r="C40" t="str">
        <f>IF('12.空手道'!B80="", "", '12.空手道'!B80)</f>
        <v/>
      </c>
    </row>
    <row r="41" spans="3:3" x14ac:dyDescent="0.15">
      <c r="C41" t="str">
        <f>IF('12.空手道'!B81="", "", '12.空手道'!B81)</f>
        <v/>
      </c>
    </row>
    <row r="42" spans="3:3" x14ac:dyDescent="0.15">
      <c r="C42" t="str">
        <f>IF('12.空手道'!B82="", "", '12.空手道'!B82)</f>
        <v/>
      </c>
    </row>
    <row r="43" spans="3:3" x14ac:dyDescent="0.15">
      <c r="C43" t="str">
        <f>IF('12.空手道'!B83="", "", '12.空手道'!B83)</f>
        <v/>
      </c>
    </row>
    <row r="44" spans="3:3" x14ac:dyDescent="0.15">
      <c r="C44" t="str">
        <f>IF('12.空手道'!B90="", "", '12.空手道'!B90)</f>
        <v/>
      </c>
    </row>
    <row r="45" spans="3:3" x14ac:dyDescent="0.15">
      <c r="C45" t="str">
        <f>IF('12.空手道'!B91="", "", '12.空手道'!B91)</f>
        <v/>
      </c>
    </row>
    <row r="46" spans="3:3" x14ac:dyDescent="0.15">
      <c r="C46" t="str">
        <f>IF('12.空手道'!B92="", "", '12.空手道'!B92)</f>
        <v/>
      </c>
    </row>
    <row r="47" spans="3:3" x14ac:dyDescent="0.15">
      <c r="C47" t="str">
        <f>IF('12.空手道'!B93="", "", '12.空手道'!B93)</f>
        <v/>
      </c>
    </row>
    <row r="48" spans="3:3" x14ac:dyDescent="0.15">
      <c r="C48" t="str">
        <f>IF('12.空手道'!B94="", "", '12.空手道'!B94)</f>
        <v/>
      </c>
    </row>
    <row r="49" spans="3:3" x14ac:dyDescent="0.15">
      <c r="C49" t="str">
        <f>IF('12.空手道'!B95="", "", '12.空手道'!B95)</f>
        <v/>
      </c>
    </row>
    <row r="50" spans="3:3" x14ac:dyDescent="0.15">
      <c r="C50" t="str">
        <f>IF('12.空手道'!B101="", "", '12.空手道'!B101)</f>
        <v/>
      </c>
    </row>
    <row r="51" spans="3:3" x14ac:dyDescent="0.15">
      <c r="C51" t="str">
        <f>IF('12.空手道'!B102="", "", '12.空手道'!B102)</f>
        <v/>
      </c>
    </row>
    <row r="52" spans="3:3" x14ac:dyDescent="0.15">
      <c r="C52" t="str">
        <f>IF('12.空手道'!B103="", "", '12.空手道'!B103)</f>
        <v/>
      </c>
    </row>
    <row r="53" spans="3:3" x14ac:dyDescent="0.15">
      <c r="C53" t="str">
        <f>IF('12.空手道'!B104="", "", '12.空手道'!B104)</f>
        <v/>
      </c>
    </row>
    <row r="54" spans="3:3" x14ac:dyDescent="0.15">
      <c r="C54" t="str">
        <f>IF('12.空手道'!B105="", "", '12.空手道'!B105)</f>
        <v/>
      </c>
    </row>
    <row r="55" spans="3:3" x14ac:dyDescent="0.15">
      <c r="C55" t="str">
        <f>IF('12.空手道'!B106="", "", '12.空手道'!B106)</f>
        <v/>
      </c>
    </row>
  </sheetData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>
    <pageSetUpPr fitToPage="1"/>
  </sheetPr>
  <dimension ref="A1:G18"/>
  <sheetViews>
    <sheetView view="pageBreakPreview" zoomScale="85" zoomScaleNormal="100" zoomScaleSheetLayoutView="85" workbookViewId="0">
      <pane ySplit="5" topLeftCell="A6" activePane="bottomLeft" state="frozen"/>
      <selection activeCell="E74" sqref="E74"/>
      <selection pane="bottomLeft" activeCell="D12" sqref="D12"/>
    </sheetView>
  </sheetViews>
  <sheetFormatPr defaultColWidth="9" defaultRowHeight="14.25" x14ac:dyDescent="0.15"/>
  <cols>
    <col min="1" max="1" width="7.625" style="48" customWidth="1"/>
    <col min="2" max="2" width="7.125" style="48" customWidth="1"/>
    <col min="3" max="3" width="18.75" style="48" customWidth="1"/>
    <col min="4" max="4" width="14.25" style="48" customWidth="1"/>
    <col min="5" max="5" width="6.75" style="48" customWidth="1"/>
    <col min="6" max="6" width="40.125" style="48" customWidth="1"/>
    <col min="7" max="7" width="5" style="48" customWidth="1"/>
    <col min="8" max="16384" width="9" style="48"/>
  </cols>
  <sheetData>
    <row r="1" spans="1:7" x14ac:dyDescent="0.15">
      <c r="A1" s="350"/>
      <c r="B1" s="350"/>
      <c r="C1" s="350"/>
      <c r="D1" s="8"/>
      <c r="E1" s="8"/>
      <c r="F1" s="154" t="s">
        <v>469</v>
      </c>
      <c r="G1" s="89"/>
    </row>
    <row r="2" spans="1:7" ht="18.75" x14ac:dyDescent="0.15">
      <c r="A2" s="506" t="str">
        <f>"第"&amp;Facesheet!$B$2&amp;"回福岡県民スポーツ大会"</f>
        <v>第68回福岡県民スポーツ大会</v>
      </c>
      <c r="B2" s="506"/>
      <c r="C2" s="506"/>
      <c r="D2" s="506"/>
      <c r="E2" s="8"/>
      <c r="F2" s="154"/>
      <c r="G2" s="8"/>
    </row>
    <row r="3" spans="1:7" x14ac:dyDescent="0.15">
      <c r="A3" s="49"/>
      <c r="B3" s="49"/>
      <c r="C3" s="49"/>
      <c r="D3" s="8"/>
      <c r="E3" s="8"/>
      <c r="F3" s="8"/>
    </row>
    <row r="4" spans="1:7" ht="25.5" x14ac:dyDescent="0.15">
      <c r="A4" s="473" t="s">
        <v>470</v>
      </c>
      <c r="B4" s="473"/>
      <c r="C4" s="473"/>
      <c r="D4" s="473"/>
      <c r="E4" s="473"/>
      <c r="F4" s="473"/>
      <c r="G4" s="49"/>
    </row>
    <row r="5" spans="1:7" ht="19.5" customHeight="1" x14ac:dyDescent="0.15">
      <c r="A5" s="359" t="s">
        <v>471</v>
      </c>
      <c r="B5" s="359"/>
      <c r="C5" s="226">
        <f>①役員名簿!$B$7</f>
        <v>0</v>
      </c>
      <c r="D5" s="227" t="s">
        <v>472</v>
      </c>
      <c r="E5" s="8"/>
      <c r="F5" s="8"/>
      <c r="G5" s="8"/>
    </row>
    <row r="6" spans="1:7" ht="24" customHeight="1" x14ac:dyDescent="0.15">
      <c r="A6" s="509" t="s">
        <v>473</v>
      </c>
      <c r="B6" s="509"/>
      <c r="E6" s="8"/>
      <c r="F6" s="89"/>
      <c r="G6" s="89"/>
    </row>
    <row r="7" spans="1:7" ht="7.5" customHeight="1" x14ac:dyDescent="0.15">
      <c r="A7" s="89"/>
      <c r="B7" s="89"/>
      <c r="C7" s="89"/>
      <c r="D7" s="89"/>
      <c r="E7" s="89"/>
      <c r="F7" s="89"/>
      <c r="G7" s="89"/>
    </row>
    <row r="8" spans="1:7" ht="27.75" customHeight="1" x14ac:dyDescent="0.15">
      <c r="A8" s="510"/>
      <c r="B8" s="394"/>
      <c r="C8" s="177" t="s">
        <v>474</v>
      </c>
      <c r="D8" s="174" t="s">
        <v>475</v>
      </c>
      <c r="E8" s="174" t="s">
        <v>476</v>
      </c>
      <c r="F8" s="174" t="s">
        <v>477</v>
      </c>
      <c r="G8" s="350"/>
    </row>
    <row r="9" spans="1:7" ht="39.950000000000003" customHeight="1" x14ac:dyDescent="0.15">
      <c r="A9" s="352" t="s">
        <v>478</v>
      </c>
      <c r="B9" s="353"/>
      <c r="C9" s="45"/>
      <c r="D9" s="107"/>
      <c r="E9" s="234" t="str">
        <f>IF(D9="","",DATEDIF(D9,Facesheet!$B$3,"Y"))</f>
        <v/>
      </c>
      <c r="F9" s="41"/>
      <c r="G9" s="350"/>
    </row>
    <row r="10" spans="1:7" ht="39.950000000000003" customHeight="1" x14ac:dyDescent="0.15">
      <c r="A10" s="235" t="s">
        <v>479</v>
      </c>
      <c r="B10" s="236" t="s">
        <v>480</v>
      </c>
      <c r="C10" s="45"/>
      <c r="D10" s="107"/>
      <c r="E10" s="234" t="str">
        <f>IF(D10="","",DATEDIF(D10,Facesheet!$B$3,"Y"))</f>
        <v/>
      </c>
      <c r="F10" s="40"/>
      <c r="G10" s="350"/>
    </row>
    <row r="11" spans="1:7" ht="39.950000000000003" customHeight="1" x14ac:dyDescent="0.15">
      <c r="A11" s="237" t="s">
        <v>481</v>
      </c>
      <c r="B11" s="236" t="s">
        <v>482</v>
      </c>
      <c r="C11" s="45"/>
      <c r="D11" s="107"/>
      <c r="E11" s="234" t="str">
        <f>IF(D11="","",DATEDIF(D11,Facesheet!$B$3,"Y"))</f>
        <v/>
      </c>
      <c r="F11" s="40"/>
      <c r="G11" s="350"/>
    </row>
    <row r="12" spans="1:7" ht="39.950000000000003" customHeight="1" x14ac:dyDescent="0.15">
      <c r="A12" s="237" t="s">
        <v>481</v>
      </c>
      <c r="B12" s="236" t="s">
        <v>483</v>
      </c>
      <c r="C12" s="45"/>
      <c r="D12" s="107"/>
      <c r="E12" s="234" t="str">
        <f>IF(D12="","",DATEDIF(D12,Facesheet!$B$3,"Y"))</f>
        <v/>
      </c>
      <c r="F12" s="15"/>
      <c r="G12" s="350"/>
    </row>
    <row r="13" spans="1:7" ht="39.950000000000003" customHeight="1" x14ac:dyDescent="0.15">
      <c r="A13" s="238" t="s">
        <v>481</v>
      </c>
      <c r="B13" s="236" t="s">
        <v>484</v>
      </c>
      <c r="C13" s="45"/>
      <c r="D13" s="107"/>
      <c r="E13" s="234" t="str">
        <f>IF(D13="","",DATEDIF(D13,Facesheet!$B$3,"Y"))</f>
        <v/>
      </c>
      <c r="F13" s="40"/>
      <c r="G13" s="350"/>
    </row>
    <row r="14" spans="1:7" ht="39.950000000000003" customHeight="1" x14ac:dyDescent="0.15">
      <c r="A14" s="235" t="s">
        <v>485</v>
      </c>
      <c r="B14" s="236" t="s">
        <v>480</v>
      </c>
      <c r="C14" s="45"/>
      <c r="D14" s="107"/>
      <c r="E14" s="234" t="str">
        <f>IF(D14="","",DATEDIF(D14,Facesheet!$B$3,"Y"))</f>
        <v/>
      </c>
      <c r="F14" s="40"/>
      <c r="G14" s="350"/>
    </row>
    <row r="15" spans="1:7" ht="39.950000000000003" customHeight="1" x14ac:dyDescent="0.15">
      <c r="A15" s="235" t="s">
        <v>485</v>
      </c>
      <c r="B15" s="236" t="s">
        <v>482</v>
      </c>
      <c r="C15" s="45"/>
      <c r="D15" s="107"/>
      <c r="E15" s="234" t="str">
        <f>IF(D15="","",DATEDIF(D15,Facesheet!$B$3,"Y"))</f>
        <v/>
      </c>
      <c r="F15" s="40"/>
      <c r="G15" s="350"/>
    </row>
    <row r="16" spans="1:7" ht="39.950000000000003" customHeight="1" x14ac:dyDescent="0.15">
      <c r="A16" s="235" t="s">
        <v>485</v>
      </c>
      <c r="B16" s="236" t="s">
        <v>483</v>
      </c>
      <c r="C16" s="45"/>
      <c r="D16" s="107"/>
      <c r="E16" s="234" t="str">
        <f>IF(D16="","",DATEDIF(D16,Facesheet!$B$3,"Y"))</f>
        <v/>
      </c>
      <c r="F16" s="15"/>
      <c r="G16" s="350"/>
    </row>
    <row r="17" spans="1:7" ht="39.950000000000003" customHeight="1" x14ac:dyDescent="0.15">
      <c r="A17" s="237" t="s">
        <v>485</v>
      </c>
      <c r="B17" s="236" t="s">
        <v>484</v>
      </c>
      <c r="C17" s="45"/>
      <c r="D17" s="107"/>
      <c r="E17" s="234" t="str">
        <f>IF(D17="","",DATEDIF(D17,Facesheet!$B$3,"Y"))</f>
        <v/>
      </c>
      <c r="F17" s="40"/>
      <c r="G17" s="350"/>
    </row>
    <row r="18" spans="1:7" ht="22.5" customHeight="1" x14ac:dyDescent="0.15">
      <c r="A18" s="476" t="s">
        <v>486</v>
      </c>
      <c r="B18" s="508"/>
      <c r="C18" s="508"/>
      <c r="D18" s="508"/>
      <c r="E18" s="508"/>
      <c r="F18" s="508"/>
      <c r="G18" s="8"/>
    </row>
  </sheetData>
  <sheetProtection algorithmName="SHA-512" hashValue="sl1fkqhBrN92S1cTPGH9Kxh7XrAb25i3CvGHREfDQa1HYQjEkjgMT0JBVgya1ARlLc6Bw8CJnc7ZRTYGFKTgjg==" saltValue="6hnTNOYnbg2+XFmFPx8AVA==" spinCount="100000" sheet="1" selectLockedCells="1"/>
  <mergeCells count="9">
    <mergeCell ref="A1:C1"/>
    <mergeCell ref="A4:F4"/>
    <mergeCell ref="A2:D2"/>
    <mergeCell ref="A5:B5"/>
    <mergeCell ref="A18:F18"/>
    <mergeCell ref="G8:G17"/>
    <mergeCell ref="A9:B9"/>
    <mergeCell ref="A6:B6"/>
    <mergeCell ref="A8:B8"/>
  </mergeCells>
  <phoneticPr fontId="4"/>
  <conditionalFormatting sqref="E9:E17">
    <cfRule type="containsText" dxfId="0" priority="1" operator="containsText" text="122">
      <formula>NOT(ISERROR(SEARCH("122",E9)))</formula>
    </cfRule>
  </conditionalFormatting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31</vt:i4>
      </vt:variant>
    </vt:vector>
  </HeadingPairs>
  <TitlesOfParts>
    <vt:vector size="55" baseType="lpstr">
      <vt:lpstr>Facesheet</vt:lpstr>
      <vt:lpstr>各番号（変更不可）</vt:lpstr>
      <vt:lpstr>作成及び申込要領</vt:lpstr>
      <vt:lpstr>①役員名簿</vt:lpstr>
      <vt:lpstr>②参加人員</vt:lpstr>
      <vt:lpstr>③参加料内訳</vt:lpstr>
      <vt:lpstr>年齢基準</vt:lpstr>
      <vt:lpstr>陸上ドロップダウン</vt:lpstr>
      <vt:lpstr>1.陸上</vt:lpstr>
      <vt:lpstr>2.バスケ</vt:lpstr>
      <vt:lpstr>3.バレー</vt:lpstr>
      <vt:lpstr>4.ソフトテニス</vt:lpstr>
      <vt:lpstr>5.卓球</vt:lpstr>
      <vt:lpstr>6.バド</vt:lpstr>
      <vt:lpstr>バド　壮年名簿</vt:lpstr>
      <vt:lpstr>7.柔道</vt:lpstr>
      <vt:lpstr>8.剣道</vt:lpstr>
      <vt:lpstr>9.弓道</vt:lpstr>
      <vt:lpstr>相撲　名簿</vt:lpstr>
      <vt:lpstr>10.相撲</vt:lpstr>
      <vt:lpstr>11.ソフトボール</vt:lpstr>
      <vt:lpstr>12.空手道</vt:lpstr>
      <vt:lpstr>空手　名簿</vt:lpstr>
      <vt:lpstr>13.テニス</vt:lpstr>
      <vt:lpstr>'1.陸上'!Print_Area</vt:lpstr>
      <vt:lpstr>'10.相撲'!Print_Area</vt:lpstr>
      <vt:lpstr>'11.ソフトボール'!Print_Area</vt:lpstr>
      <vt:lpstr>'12.空手道'!Print_Area</vt:lpstr>
      <vt:lpstr>'13.テニス'!Print_Area</vt:lpstr>
      <vt:lpstr>①役員名簿!Print_Area</vt:lpstr>
      <vt:lpstr>'2.バスケ'!Print_Area</vt:lpstr>
      <vt:lpstr>②参加人員!Print_Area</vt:lpstr>
      <vt:lpstr>'3.バレー'!Print_Area</vt:lpstr>
      <vt:lpstr>③参加料内訳!Print_Area</vt:lpstr>
      <vt:lpstr>'4.ソフトテニス'!Print_Area</vt:lpstr>
      <vt:lpstr>'5.卓球'!Print_Area</vt:lpstr>
      <vt:lpstr>'6.バド'!Print_Area</vt:lpstr>
      <vt:lpstr>'7.柔道'!Print_Area</vt:lpstr>
      <vt:lpstr>'8.剣道'!Print_Area</vt:lpstr>
      <vt:lpstr>'9.弓道'!Print_Area</vt:lpstr>
      <vt:lpstr>Facesheet!Print_Area</vt:lpstr>
      <vt:lpstr>作成及び申込要領!Print_Area</vt:lpstr>
      <vt:lpstr>一般女</vt:lpstr>
      <vt:lpstr>一般女子</vt:lpstr>
      <vt:lpstr>一般男</vt:lpstr>
      <vt:lpstr>一般男子</vt:lpstr>
      <vt:lpstr>空リスト</vt:lpstr>
      <vt:lpstr>女35以下</vt:lpstr>
      <vt:lpstr>青年女子</vt:lpstr>
      <vt:lpstr>青年男子</vt:lpstr>
      <vt:lpstr>壮年女</vt:lpstr>
      <vt:lpstr>壮年女子</vt:lpstr>
      <vt:lpstr>壮年男</vt:lpstr>
      <vt:lpstr>壮年男子</vt:lpstr>
      <vt:lpstr>男35以下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福岡県スポーツ協会 公益財団法人</cp:lastModifiedBy>
  <cp:revision/>
  <cp:lastPrinted>2025-05-30T08:31:53Z</cp:lastPrinted>
  <dcterms:created xsi:type="dcterms:W3CDTF">2022-05-15T13:47:06Z</dcterms:created>
  <dcterms:modified xsi:type="dcterms:W3CDTF">2025-07-08T01:42:15Z</dcterms:modified>
  <cp:category/>
  <cp:contentStatus/>
</cp:coreProperties>
</file>